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mgrsdln.sharepoint.com/sites/SP_Contractbeheer/Beheer/Productieverantwoording/Productieverantwoording 2024/Formats/"/>
    </mc:Choice>
  </mc:AlternateContent>
  <xr:revisionPtr revIDLastSave="0" documentId="8_{220110B7-44E1-4530-8B84-C7F7C7E7AC5B}" xr6:coauthVersionLast="47" xr6:coauthVersionMax="47" xr10:uidLastSave="{00000000-0000-0000-0000-000000000000}"/>
  <workbookProtection workbookAlgorithmName="SHA-512" workbookHashValue="pgH2Svw9evtn+fLYndSmdLS4fiPBFeDVEKR0/5FYU9RajOozCdIYljaspgZBOCwwxMorklHxvpwn5XKewN20uw==" workbookSaltValue="lbU6bNnwoc1NAEMypRFKKg==" workbookSpinCount="100000" lockStructure="1"/>
  <bookViews>
    <workbookView xWindow="-108" yWindow="-108" windowWidth="23256" windowHeight="12456" xr2:uid="{00000000-000D-0000-FFFF-FFFF00000000}"/>
  </bookViews>
  <sheets>
    <sheet name="Invulinstructie" sheetId="15" r:id="rId1"/>
    <sheet name="Totaalblad" sheetId="14" r:id="rId2"/>
    <sheet name="Beesel" sheetId="9" r:id="rId3"/>
    <sheet name="Bergen" sheetId="73" r:id="rId4"/>
    <sheet name="Gennep" sheetId="68" r:id="rId5"/>
    <sheet name="Horst aan de Maas" sheetId="67" r:id="rId6"/>
    <sheet name="Peel en Maas" sheetId="66" r:id="rId7"/>
    <sheet name="Venlo" sheetId="71" r:id="rId8"/>
    <sheet name="Venray" sheetId="65" r:id="rId9"/>
    <sheet name="PBI" sheetId="72" state="hidden" r:id="rId10"/>
    <sheet name="Eenheden" sheetId="27" state="hidden" r:id="rId11"/>
  </sheets>
  <definedNames>
    <definedName name="_xlnm._FilterDatabase" localSheetId="9" hidden="1">PBI!$A$1:$F$255</definedName>
    <definedName name="_xlnm.Print_Area" localSheetId="0">Invulinstructie!$A$1:$I$29</definedName>
    <definedName name="_xlnm.Print_Area" localSheetId="1">Totaalblad!$A$1:$N$42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2" i="72" l="1"/>
  <c r="D185" i="72"/>
  <c r="D148" i="72"/>
  <c r="D111" i="72"/>
  <c r="D74" i="72"/>
  <c r="D37" i="72"/>
  <c r="B37" i="72"/>
  <c r="A37" i="72"/>
  <c r="B74" i="72"/>
  <c r="A74" i="72"/>
  <c r="B111" i="72"/>
  <c r="A111" i="72"/>
  <c r="B148" i="72"/>
  <c r="A148" i="72"/>
  <c r="B185" i="72"/>
  <c r="A185" i="72"/>
  <c r="B222" i="72"/>
  <c r="A222" i="72"/>
  <c r="B254" i="72"/>
  <c r="A254" i="72"/>
  <c r="D254" i="72"/>
  <c r="J137" i="65"/>
  <c r="J137" i="66"/>
  <c r="J137" i="67"/>
  <c r="J137" i="68"/>
  <c r="H62" i="65"/>
  <c r="J62" i="65" s="1"/>
  <c r="H61" i="65"/>
  <c r="J61" i="65" s="1"/>
  <c r="H60" i="65"/>
  <c r="J60" i="65" s="1"/>
  <c r="J63" i="65" s="1"/>
  <c r="H62" i="71"/>
  <c r="J62" i="71" s="1"/>
  <c r="H61" i="71"/>
  <c r="J61" i="71" s="1"/>
  <c r="H60" i="71"/>
  <c r="J60" i="71" s="1"/>
  <c r="J63" i="71" s="1"/>
  <c r="H62" i="66"/>
  <c r="J62" i="66" s="1"/>
  <c r="H61" i="66"/>
  <c r="J61" i="66" s="1"/>
  <c r="H60" i="66"/>
  <c r="J60" i="66" s="1"/>
  <c r="J63" i="66" s="1"/>
  <c r="H62" i="67"/>
  <c r="J62" i="67" s="1"/>
  <c r="H61" i="67"/>
  <c r="J61" i="67" s="1"/>
  <c r="H60" i="67"/>
  <c r="J60" i="67" s="1"/>
  <c r="J63" i="67" s="1"/>
  <c r="H62" i="68"/>
  <c r="J62" i="68" s="1"/>
  <c r="H61" i="68"/>
  <c r="J61" i="68" s="1"/>
  <c r="H60" i="68"/>
  <c r="J60" i="68" s="1"/>
  <c r="J63" i="68" s="1"/>
  <c r="J137" i="9"/>
  <c r="H62" i="9"/>
  <c r="J62" i="9" s="1"/>
  <c r="J61" i="9"/>
  <c r="H61" i="9"/>
  <c r="H60" i="9"/>
  <c r="J60" i="9" s="1"/>
  <c r="J63" i="9" s="1"/>
  <c r="H75" i="73"/>
  <c r="J75" i="73" s="1"/>
  <c r="J78" i="73" s="1"/>
  <c r="H76" i="73"/>
  <c r="J76" i="73" s="1"/>
  <c r="H77" i="73"/>
  <c r="J77" i="73" s="1"/>
  <c r="C14" i="9" l="1"/>
  <c r="D184" i="72"/>
  <c r="D183" i="72"/>
  <c r="D181" i="72"/>
  <c r="D177" i="72"/>
  <c r="D175" i="72"/>
  <c r="D161" i="72"/>
  <c r="D159" i="72"/>
  <c r="D156" i="72"/>
  <c r="D153" i="72"/>
  <c r="D152" i="72"/>
  <c r="D151" i="72"/>
  <c r="D150" i="72"/>
  <c r="D147" i="72"/>
  <c r="D146" i="72"/>
  <c r="D145" i="72"/>
  <c r="D144" i="72"/>
  <c r="D140" i="72"/>
  <c r="D136" i="72"/>
  <c r="D120" i="72"/>
  <c r="D119" i="72"/>
  <c r="D110" i="72"/>
  <c r="D109" i="72"/>
  <c r="D107" i="72"/>
  <c r="D91" i="72"/>
  <c r="D89" i="72"/>
  <c r="D86" i="72"/>
  <c r="D79" i="72"/>
  <c r="D78" i="72"/>
  <c r="D77" i="72"/>
  <c r="D73" i="72"/>
  <c r="D68" i="72"/>
  <c r="D67" i="72"/>
  <c r="D66" i="72"/>
  <c r="D62" i="72"/>
  <c r="D61" i="72"/>
  <c r="D60" i="72"/>
  <c r="D47" i="72"/>
  <c r="D46" i="72"/>
  <c r="D45" i="72"/>
  <c r="D44" i="72"/>
  <c r="J133" i="65"/>
  <c r="J132" i="65"/>
  <c r="J131" i="65"/>
  <c r="J130" i="65"/>
  <c r="J129" i="65"/>
  <c r="J128" i="65"/>
  <c r="J127" i="65"/>
  <c r="J126" i="65"/>
  <c r="J125" i="65"/>
  <c r="J124" i="65"/>
  <c r="J134" i="65" s="1"/>
  <c r="J121" i="65"/>
  <c r="J120" i="65"/>
  <c r="J119" i="65"/>
  <c r="J115" i="65"/>
  <c r="D182" i="72" s="1"/>
  <c r="J114" i="65"/>
  <c r="H112" i="65"/>
  <c r="J112" i="65" s="1"/>
  <c r="H111" i="65"/>
  <c r="J111" i="65" s="1"/>
  <c r="H110" i="65"/>
  <c r="J110" i="65" s="1"/>
  <c r="D180" i="72" s="1"/>
  <c r="H109" i="65"/>
  <c r="J109" i="65" s="1"/>
  <c r="D179" i="72" s="1"/>
  <c r="H108" i="65"/>
  <c r="J108" i="65" s="1"/>
  <c r="H107" i="65"/>
  <c r="J107" i="65" s="1"/>
  <c r="J105" i="65"/>
  <c r="D178" i="72" s="1"/>
  <c r="J104" i="65"/>
  <c r="H102" i="65"/>
  <c r="J102" i="65" s="1"/>
  <c r="H101" i="65"/>
  <c r="J101" i="65" s="1"/>
  <c r="H100" i="65"/>
  <c r="J100" i="65" s="1"/>
  <c r="H99" i="65"/>
  <c r="J99" i="65" s="1"/>
  <c r="H98" i="65"/>
  <c r="J98" i="65" s="1"/>
  <c r="H97" i="65"/>
  <c r="J97" i="65" s="1"/>
  <c r="H96" i="65"/>
  <c r="J96" i="65" s="1"/>
  <c r="H95" i="65"/>
  <c r="J95" i="65" s="1"/>
  <c r="H94" i="65"/>
  <c r="J94" i="65" s="1"/>
  <c r="D174" i="72" s="1"/>
  <c r="J92" i="65"/>
  <c r="D173" i="72" s="1"/>
  <c r="J91" i="65"/>
  <c r="D172" i="72" s="1"/>
  <c r="H89" i="65"/>
  <c r="J89" i="65" s="1"/>
  <c r="H88" i="65"/>
  <c r="J88" i="65" s="1"/>
  <c r="H87" i="65"/>
  <c r="J87" i="65" s="1"/>
  <c r="D171" i="72" s="1"/>
  <c r="H86" i="65"/>
  <c r="J86" i="65" s="1"/>
  <c r="H85" i="65"/>
  <c r="J85" i="65" s="1"/>
  <c r="H84" i="65"/>
  <c r="J84" i="65" s="1"/>
  <c r="H83" i="65"/>
  <c r="J83" i="65" s="1"/>
  <c r="H82" i="65"/>
  <c r="J82" i="65" s="1"/>
  <c r="H81" i="65"/>
  <c r="J81" i="65" s="1"/>
  <c r="J77" i="65"/>
  <c r="D168" i="72" s="1"/>
  <c r="J76" i="65"/>
  <c r="D167" i="72" s="1"/>
  <c r="H74" i="65"/>
  <c r="J74" i="65" s="1"/>
  <c r="H73" i="65"/>
  <c r="J73" i="65" s="1"/>
  <c r="H72" i="65"/>
  <c r="J72" i="65" s="1"/>
  <c r="D166" i="72" s="1"/>
  <c r="H71" i="65"/>
  <c r="J71" i="65" s="1"/>
  <c r="D165" i="72" s="1"/>
  <c r="H70" i="65"/>
  <c r="J70" i="65" s="1"/>
  <c r="H69" i="65"/>
  <c r="J69" i="65" s="1"/>
  <c r="H68" i="65"/>
  <c r="J68" i="65" s="1"/>
  <c r="H67" i="65"/>
  <c r="J67" i="65" s="1"/>
  <c r="H66" i="65"/>
  <c r="J66" i="65" s="1"/>
  <c r="H56" i="65"/>
  <c r="J56" i="65" s="1"/>
  <c r="H55" i="65"/>
  <c r="J55" i="65" s="1"/>
  <c r="D163" i="72" s="1"/>
  <c r="J54" i="65"/>
  <c r="D162" i="72" s="1"/>
  <c r="H54" i="65"/>
  <c r="H53" i="65"/>
  <c r="J53" i="65" s="1"/>
  <c r="H52" i="65"/>
  <c r="J52" i="65" s="1"/>
  <c r="H51" i="65"/>
  <c r="J51" i="65" s="1"/>
  <c r="H50" i="65"/>
  <c r="J50" i="65" s="1"/>
  <c r="H49" i="65"/>
  <c r="J49" i="65" s="1"/>
  <c r="H48" i="65"/>
  <c r="J48" i="65" s="1"/>
  <c r="D160" i="72" s="1"/>
  <c r="H47" i="65"/>
  <c r="J47" i="65" s="1"/>
  <c r="H46" i="65"/>
  <c r="J46" i="65" s="1"/>
  <c r="H45" i="65"/>
  <c r="J45" i="65" s="1"/>
  <c r="J41" i="65"/>
  <c r="D158" i="72" s="1"/>
  <c r="J40" i="65"/>
  <c r="J42" i="65" s="1"/>
  <c r="J36" i="65"/>
  <c r="J37" i="65" s="1"/>
  <c r="J32" i="65"/>
  <c r="J33" i="65" s="1"/>
  <c r="J28" i="65"/>
  <c r="D154" i="72" s="1"/>
  <c r="J27" i="65"/>
  <c r="J26" i="65"/>
  <c r="J25" i="65"/>
  <c r="J21" i="65"/>
  <c r="J22" i="65" s="1"/>
  <c r="C14" i="65"/>
  <c r="C13" i="65"/>
  <c r="C12" i="65"/>
  <c r="C11" i="65"/>
  <c r="C10" i="65"/>
  <c r="C9" i="65"/>
  <c r="J133" i="66"/>
  <c r="J132" i="66"/>
  <c r="J131" i="66"/>
  <c r="J130" i="66"/>
  <c r="J129" i="66"/>
  <c r="J128" i="66"/>
  <c r="J127" i="66"/>
  <c r="J126" i="66"/>
  <c r="J125" i="66"/>
  <c r="J124" i="66"/>
  <c r="J134" i="66" s="1"/>
  <c r="J120" i="66"/>
  <c r="J119" i="66"/>
  <c r="J121" i="66" s="1"/>
  <c r="J115" i="66"/>
  <c r="J114" i="66"/>
  <c r="H112" i="66"/>
  <c r="J112" i="66" s="1"/>
  <c r="H111" i="66"/>
  <c r="J111" i="66" s="1"/>
  <c r="H110" i="66"/>
  <c r="J110" i="66" s="1"/>
  <c r="H109" i="66"/>
  <c r="J109" i="66" s="1"/>
  <c r="H108" i="66"/>
  <c r="J108" i="66" s="1"/>
  <c r="H107" i="66"/>
  <c r="J107" i="66" s="1"/>
  <c r="J105" i="66"/>
  <c r="D141" i="72" s="1"/>
  <c r="J104" i="66"/>
  <c r="H102" i="66"/>
  <c r="J102" i="66" s="1"/>
  <c r="H101" i="66"/>
  <c r="J101" i="66" s="1"/>
  <c r="H100" i="66"/>
  <c r="J100" i="66" s="1"/>
  <c r="H99" i="66"/>
  <c r="J99" i="66" s="1"/>
  <c r="H98" i="66"/>
  <c r="J98" i="66" s="1"/>
  <c r="H97" i="66"/>
  <c r="J97" i="66" s="1"/>
  <c r="D138" i="72" s="1"/>
  <c r="H96" i="66"/>
  <c r="J96" i="66" s="1"/>
  <c r="H95" i="66"/>
  <c r="J95" i="66" s="1"/>
  <c r="H94" i="66"/>
  <c r="J94" i="66" s="1"/>
  <c r="D137" i="72" s="1"/>
  <c r="J92" i="66"/>
  <c r="J91" i="66"/>
  <c r="D135" i="72" s="1"/>
  <c r="H89" i="66"/>
  <c r="J89" i="66" s="1"/>
  <c r="H88" i="66"/>
  <c r="J88" i="66" s="1"/>
  <c r="H87" i="66"/>
  <c r="J87" i="66" s="1"/>
  <c r="D134" i="72" s="1"/>
  <c r="H86" i="66"/>
  <c r="J86" i="66" s="1"/>
  <c r="H85" i="66"/>
  <c r="J85" i="66" s="1"/>
  <c r="H84" i="66"/>
  <c r="J84" i="66" s="1"/>
  <c r="H83" i="66"/>
  <c r="J83" i="66" s="1"/>
  <c r="H82" i="66"/>
  <c r="J82" i="66" s="1"/>
  <c r="H81" i="66"/>
  <c r="J81" i="66" s="1"/>
  <c r="J77" i="66"/>
  <c r="D131" i="72" s="1"/>
  <c r="J76" i="66"/>
  <c r="D130" i="72" s="1"/>
  <c r="H74" i="66"/>
  <c r="J74" i="66" s="1"/>
  <c r="H73" i="66"/>
  <c r="J73" i="66" s="1"/>
  <c r="H72" i="66"/>
  <c r="J72" i="66" s="1"/>
  <c r="D129" i="72" s="1"/>
  <c r="H71" i="66"/>
  <c r="J71" i="66" s="1"/>
  <c r="H70" i="66"/>
  <c r="J70" i="66" s="1"/>
  <c r="H69" i="66"/>
  <c r="J69" i="66" s="1"/>
  <c r="D128" i="72" s="1"/>
  <c r="H68" i="66"/>
  <c r="J68" i="66" s="1"/>
  <c r="H67" i="66"/>
  <c r="J67" i="66" s="1"/>
  <c r="H66" i="66"/>
  <c r="J66" i="66" s="1"/>
  <c r="H56" i="66"/>
  <c r="J56" i="66" s="1"/>
  <c r="H55" i="66"/>
  <c r="J55" i="66" s="1"/>
  <c r="D126" i="72" s="1"/>
  <c r="J54" i="66"/>
  <c r="D125" i="72" s="1"/>
  <c r="H54" i="66"/>
  <c r="H53" i="66"/>
  <c r="J53" i="66" s="1"/>
  <c r="H52" i="66"/>
  <c r="J52" i="66" s="1"/>
  <c r="D124" i="72" s="1"/>
  <c r="H51" i="66"/>
  <c r="J51" i="66" s="1"/>
  <c r="H50" i="66"/>
  <c r="J50" i="66" s="1"/>
  <c r="H49" i="66"/>
  <c r="J49" i="66" s="1"/>
  <c r="H48" i="66"/>
  <c r="J48" i="66" s="1"/>
  <c r="D123" i="72" s="1"/>
  <c r="H47" i="66"/>
  <c r="J47" i="66" s="1"/>
  <c r="H46" i="66"/>
  <c r="J46" i="66" s="1"/>
  <c r="H45" i="66"/>
  <c r="J45" i="66" s="1"/>
  <c r="D122" i="72" s="1"/>
  <c r="J41" i="66"/>
  <c r="D121" i="72" s="1"/>
  <c r="J40" i="66"/>
  <c r="J36" i="66"/>
  <c r="J37" i="66" s="1"/>
  <c r="J32" i="66"/>
  <c r="J33" i="66" s="1"/>
  <c r="J28" i="66"/>
  <c r="D117" i="72" s="1"/>
  <c r="J27" i="66"/>
  <c r="D116" i="72" s="1"/>
  <c r="J26" i="66"/>
  <c r="D115" i="72" s="1"/>
  <c r="J25" i="66"/>
  <c r="J29" i="66" s="1"/>
  <c r="J21" i="66"/>
  <c r="J22" i="66" s="1"/>
  <c r="C14" i="66"/>
  <c r="C13" i="66"/>
  <c r="C12" i="66"/>
  <c r="C11" i="66"/>
  <c r="C10" i="66"/>
  <c r="C9" i="66"/>
  <c r="J133" i="67"/>
  <c r="J132" i="67"/>
  <c r="J131" i="67"/>
  <c r="J130" i="67"/>
  <c r="J129" i="67"/>
  <c r="J128" i="67"/>
  <c r="J127" i="67"/>
  <c r="J126" i="67"/>
  <c r="J125" i="67"/>
  <c r="J124" i="67"/>
  <c r="J134" i="67" s="1"/>
  <c r="J120" i="67"/>
  <c r="J119" i="67"/>
  <c r="J115" i="67"/>
  <c r="D108" i="72" s="1"/>
  <c r="J114" i="67"/>
  <c r="H112" i="67"/>
  <c r="J112" i="67" s="1"/>
  <c r="H111" i="67"/>
  <c r="J111" i="67" s="1"/>
  <c r="H110" i="67"/>
  <c r="J110" i="67" s="1"/>
  <c r="D106" i="72" s="1"/>
  <c r="H109" i="67"/>
  <c r="J109" i="67" s="1"/>
  <c r="H108" i="67"/>
  <c r="J108" i="67" s="1"/>
  <c r="H107" i="67"/>
  <c r="J107" i="67" s="1"/>
  <c r="D105" i="72" s="1"/>
  <c r="J105" i="67"/>
  <c r="D104" i="72" s="1"/>
  <c r="J104" i="67"/>
  <c r="D103" i="72" s="1"/>
  <c r="H102" i="67"/>
  <c r="J102" i="67" s="1"/>
  <c r="H101" i="67"/>
  <c r="J101" i="67" s="1"/>
  <c r="H100" i="67"/>
  <c r="J100" i="67" s="1"/>
  <c r="D102" i="72" s="1"/>
  <c r="H99" i="67"/>
  <c r="J99" i="67" s="1"/>
  <c r="H98" i="67"/>
  <c r="J98" i="67" s="1"/>
  <c r="H97" i="67"/>
  <c r="J97" i="67" s="1"/>
  <c r="H96" i="67"/>
  <c r="J96" i="67" s="1"/>
  <c r="H95" i="67"/>
  <c r="J95" i="67" s="1"/>
  <c r="H94" i="67"/>
  <c r="J94" i="67" s="1"/>
  <c r="D100" i="72" s="1"/>
  <c r="J92" i="67"/>
  <c r="D99" i="72" s="1"/>
  <c r="J91" i="67"/>
  <c r="D98" i="72" s="1"/>
  <c r="H89" i="67"/>
  <c r="J89" i="67" s="1"/>
  <c r="H88" i="67"/>
  <c r="J88" i="67" s="1"/>
  <c r="H87" i="67"/>
  <c r="J87" i="67" s="1"/>
  <c r="D97" i="72" s="1"/>
  <c r="H86" i="67"/>
  <c r="J86" i="67" s="1"/>
  <c r="H85" i="67"/>
  <c r="J85" i="67" s="1"/>
  <c r="H84" i="67"/>
  <c r="J84" i="67" s="1"/>
  <c r="H83" i="67"/>
  <c r="J83" i="67" s="1"/>
  <c r="H82" i="67"/>
  <c r="J82" i="67" s="1"/>
  <c r="D95" i="72" s="1"/>
  <c r="H81" i="67"/>
  <c r="J81" i="67" s="1"/>
  <c r="J77" i="67"/>
  <c r="D94" i="72" s="1"/>
  <c r="J76" i="67"/>
  <c r="D93" i="72" s="1"/>
  <c r="H74" i="67"/>
  <c r="J74" i="67" s="1"/>
  <c r="D92" i="72" s="1"/>
  <c r="H73" i="67"/>
  <c r="J73" i="67" s="1"/>
  <c r="H72" i="67"/>
  <c r="J72" i="67" s="1"/>
  <c r="H71" i="67"/>
  <c r="J71" i="67" s="1"/>
  <c r="H70" i="67"/>
  <c r="J70" i="67" s="1"/>
  <c r="H69" i="67"/>
  <c r="J69" i="67" s="1"/>
  <c r="H68" i="67"/>
  <c r="J68" i="67" s="1"/>
  <c r="H67" i="67"/>
  <c r="J67" i="67" s="1"/>
  <c r="H66" i="67"/>
  <c r="J66" i="67" s="1"/>
  <c r="H56" i="67"/>
  <c r="J56" i="67" s="1"/>
  <c r="H55" i="67"/>
  <c r="J55" i="67" s="1"/>
  <c r="H54" i="67"/>
  <c r="J54" i="67" s="1"/>
  <c r="H53" i="67"/>
  <c r="J53" i="67" s="1"/>
  <c r="D88" i="72" s="1"/>
  <c r="H52" i="67"/>
  <c r="J52" i="67" s="1"/>
  <c r="H51" i="67"/>
  <c r="J51" i="67" s="1"/>
  <c r="D87" i="72" s="1"/>
  <c r="H50" i="67"/>
  <c r="J50" i="67" s="1"/>
  <c r="H49" i="67"/>
  <c r="J49" i="67" s="1"/>
  <c r="H48" i="67"/>
  <c r="J48" i="67" s="1"/>
  <c r="H47" i="67"/>
  <c r="J47" i="67" s="1"/>
  <c r="H46" i="67"/>
  <c r="J46" i="67" s="1"/>
  <c r="H45" i="67"/>
  <c r="J45" i="67" s="1"/>
  <c r="D85" i="72" s="1"/>
  <c r="J41" i="67"/>
  <c r="D84" i="72" s="1"/>
  <c r="J40" i="67"/>
  <c r="J42" i="67" s="1"/>
  <c r="J36" i="67"/>
  <c r="J37" i="67" s="1"/>
  <c r="J32" i="67"/>
  <c r="J33" i="67" s="1"/>
  <c r="J28" i="67"/>
  <c r="D80" i="72" s="1"/>
  <c r="J27" i="67"/>
  <c r="J26" i="67"/>
  <c r="J25" i="67"/>
  <c r="J21" i="67"/>
  <c r="J22" i="67" s="1"/>
  <c r="C14" i="67"/>
  <c r="C13" i="67"/>
  <c r="C12" i="67"/>
  <c r="C11" i="67"/>
  <c r="C10" i="67"/>
  <c r="C9" i="67"/>
  <c r="J133" i="68"/>
  <c r="J132" i="68"/>
  <c r="J131" i="68"/>
  <c r="J130" i="68"/>
  <c r="J129" i="68"/>
  <c r="J134" i="68" s="1"/>
  <c r="J128" i="68"/>
  <c r="J127" i="68"/>
  <c r="J126" i="68"/>
  <c r="J125" i="68"/>
  <c r="J124" i="68"/>
  <c r="J120" i="68"/>
  <c r="J119" i="68"/>
  <c r="D72" i="72" s="1"/>
  <c r="J115" i="68"/>
  <c r="D71" i="72" s="1"/>
  <c r="J114" i="68"/>
  <c r="D70" i="72" s="1"/>
  <c r="H112" i="68"/>
  <c r="J112" i="68" s="1"/>
  <c r="H111" i="68"/>
  <c r="J111" i="68" s="1"/>
  <c r="H110" i="68"/>
  <c r="J110" i="68" s="1"/>
  <c r="D69" i="72" s="1"/>
  <c r="H109" i="68"/>
  <c r="J109" i="68" s="1"/>
  <c r="H108" i="68"/>
  <c r="J108" i="68" s="1"/>
  <c r="H107" i="68"/>
  <c r="J107" i="68" s="1"/>
  <c r="J105" i="68"/>
  <c r="J104" i="68"/>
  <c r="H102" i="68"/>
  <c r="J102" i="68" s="1"/>
  <c r="H101" i="68"/>
  <c r="J101" i="68" s="1"/>
  <c r="H100" i="68"/>
  <c r="J100" i="68" s="1"/>
  <c r="H99" i="68"/>
  <c r="J99" i="68" s="1"/>
  <c r="H98" i="68"/>
  <c r="J98" i="68" s="1"/>
  <c r="H97" i="68"/>
  <c r="J97" i="68" s="1"/>
  <c r="D64" i="72" s="1"/>
  <c r="H96" i="68"/>
  <c r="J96" i="68" s="1"/>
  <c r="H95" i="68"/>
  <c r="J95" i="68" s="1"/>
  <c r="H94" i="68"/>
  <c r="J94" i="68" s="1"/>
  <c r="J92" i="68"/>
  <c r="J91" i="68"/>
  <c r="H89" i="68"/>
  <c r="J89" i="68" s="1"/>
  <c r="H88" i="68"/>
  <c r="J88" i="68" s="1"/>
  <c r="H87" i="68"/>
  <c r="J87" i="68" s="1"/>
  <c r="H86" i="68"/>
  <c r="J86" i="68" s="1"/>
  <c r="H85" i="68"/>
  <c r="J85" i="68" s="1"/>
  <c r="H84" i="68"/>
  <c r="J84" i="68" s="1"/>
  <c r="H83" i="68"/>
  <c r="J83" i="68" s="1"/>
  <c r="H82" i="68"/>
  <c r="J82" i="68" s="1"/>
  <c r="D58" i="72" s="1"/>
  <c r="H81" i="68"/>
  <c r="J81" i="68" s="1"/>
  <c r="J77" i="68"/>
  <c r="D57" i="72" s="1"/>
  <c r="J76" i="68"/>
  <c r="D56" i="72" s="1"/>
  <c r="J74" i="68"/>
  <c r="H74" i="68"/>
  <c r="H73" i="68"/>
  <c r="J73" i="68" s="1"/>
  <c r="H72" i="68"/>
  <c r="J72" i="68" s="1"/>
  <c r="D55" i="72" s="1"/>
  <c r="H71" i="68"/>
  <c r="J71" i="68" s="1"/>
  <c r="H70" i="68"/>
  <c r="J70" i="68" s="1"/>
  <c r="H69" i="68"/>
  <c r="J69" i="68" s="1"/>
  <c r="D54" i="72" s="1"/>
  <c r="H68" i="68"/>
  <c r="J68" i="68" s="1"/>
  <c r="H67" i="68"/>
  <c r="J67" i="68" s="1"/>
  <c r="H66" i="68"/>
  <c r="J66" i="68" s="1"/>
  <c r="H56" i="68"/>
  <c r="J56" i="68" s="1"/>
  <c r="H55" i="68"/>
  <c r="J55" i="68" s="1"/>
  <c r="D52" i="72" s="1"/>
  <c r="H54" i="68"/>
  <c r="J54" i="68" s="1"/>
  <c r="H53" i="68"/>
  <c r="J53" i="68" s="1"/>
  <c r="D51" i="72" s="1"/>
  <c r="H52" i="68"/>
  <c r="J52" i="68" s="1"/>
  <c r="H51" i="68"/>
  <c r="J51" i="68" s="1"/>
  <c r="D50" i="72" s="1"/>
  <c r="H50" i="68"/>
  <c r="J50" i="68" s="1"/>
  <c r="H49" i="68"/>
  <c r="J49" i="68" s="1"/>
  <c r="H48" i="68"/>
  <c r="J48" i="68" s="1"/>
  <c r="D49" i="72" s="1"/>
  <c r="H47" i="68"/>
  <c r="J47" i="68" s="1"/>
  <c r="H46" i="68"/>
  <c r="J46" i="68" s="1"/>
  <c r="H45" i="68"/>
  <c r="J45" i="68" s="1"/>
  <c r="D48" i="72" s="1"/>
  <c r="J41" i="68"/>
  <c r="J40" i="68"/>
  <c r="J42" i="68" s="1"/>
  <c r="J36" i="68"/>
  <c r="J37" i="68" s="1"/>
  <c r="J32" i="68"/>
  <c r="J33" i="68" s="1"/>
  <c r="J28" i="68"/>
  <c r="D43" i="72" s="1"/>
  <c r="J27" i="68"/>
  <c r="D42" i="72" s="1"/>
  <c r="J26" i="68"/>
  <c r="D41" i="72" s="1"/>
  <c r="J25" i="68"/>
  <c r="J29" i="68" s="1"/>
  <c r="J21" i="68"/>
  <c r="J22" i="68" s="1"/>
  <c r="C14" i="68"/>
  <c r="C13" i="68"/>
  <c r="C12" i="68"/>
  <c r="C11" i="68"/>
  <c r="C10" i="68"/>
  <c r="C9" i="68"/>
  <c r="D169" i="72" l="1"/>
  <c r="J29" i="65"/>
  <c r="D170" i="72"/>
  <c r="D176" i="72"/>
  <c r="D155" i="72"/>
  <c r="D157" i="72"/>
  <c r="D113" i="72"/>
  <c r="D133" i="72"/>
  <c r="D114" i="72"/>
  <c r="D139" i="72"/>
  <c r="D132" i="72"/>
  <c r="D143" i="72"/>
  <c r="J42" i="66"/>
  <c r="D118" i="72"/>
  <c r="D142" i="72"/>
  <c r="D81" i="72"/>
  <c r="D82" i="72"/>
  <c r="J29" i="67"/>
  <c r="D83" i="72"/>
  <c r="D96" i="72"/>
  <c r="D101" i="72"/>
  <c r="J121" i="67"/>
  <c r="D76" i="72"/>
  <c r="D39" i="72"/>
  <c r="D59" i="72"/>
  <c r="J121" i="68"/>
  <c r="D40" i="72"/>
  <c r="D63" i="72"/>
  <c r="J78" i="65"/>
  <c r="D65" i="72"/>
  <c r="J116" i="65"/>
  <c r="J57" i="65"/>
  <c r="J57" i="66"/>
  <c r="J78" i="66"/>
  <c r="J116" i="66"/>
  <c r="J78" i="67"/>
  <c r="J116" i="67"/>
  <c r="J57" i="67"/>
  <c r="J57" i="68"/>
  <c r="J78" i="68"/>
  <c r="D53" i="72" s="1"/>
  <c r="J116" i="68"/>
  <c r="D186" i="72" l="1"/>
  <c r="D164" i="72"/>
  <c r="D149" i="72"/>
  <c r="D127" i="72"/>
  <c r="D112" i="72"/>
  <c r="D90" i="72"/>
  <c r="D75" i="72"/>
  <c r="C9" i="73"/>
  <c r="A187" i="72" s="1"/>
  <c r="B186" i="72"/>
  <c r="A186" i="72"/>
  <c r="B184" i="72"/>
  <c r="A184" i="72"/>
  <c r="B183" i="72"/>
  <c r="A183" i="72"/>
  <c r="B182" i="72"/>
  <c r="A182" i="72"/>
  <c r="B181" i="72"/>
  <c r="A181" i="72"/>
  <c r="B180" i="72"/>
  <c r="A180" i="72"/>
  <c r="B179" i="72"/>
  <c r="A179" i="72"/>
  <c r="B178" i="72"/>
  <c r="A178" i="72"/>
  <c r="B177" i="72"/>
  <c r="A177" i="72"/>
  <c r="B176" i="72"/>
  <c r="A176" i="72"/>
  <c r="B175" i="72"/>
  <c r="A175" i="72"/>
  <c r="B174" i="72"/>
  <c r="A174" i="72"/>
  <c r="B173" i="72"/>
  <c r="A173" i="72"/>
  <c r="B172" i="72"/>
  <c r="A172" i="72"/>
  <c r="B171" i="72"/>
  <c r="A171" i="72"/>
  <c r="B170" i="72"/>
  <c r="A170" i="72"/>
  <c r="B169" i="72"/>
  <c r="A169" i="72"/>
  <c r="B168" i="72"/>
  <c r="A168" i="72"/>
  <c r="B167" i="72"/>
  <c r="A167" i="72"/>
  <c r="B166" i="72"/>
  <c r="A166" i="72"/>
  <c r="B165" i="72"/>
  <c r="A165" i="72"/>
  <c r="B164" i="72"/>
  <c r="A164" i="72"/>
  <c r="B163" i="72"/>
  <c r="A163" i="72"/>
  <c r="B162" i="72"/>
  <c r="A162" i="72"/>
  <c r="B161" i="72"/>
  <c r="A161" i="72"/>
  <c r="B160" i="72"/>
  <c r="A160" i="72"/>
  <c r="B159" i="72"/>
  <c r="A159" i="72"/>
  <c r="B158" i="72"/>
  <c r="A158" i="72"/>
  <c r="B157" i="72"/>
  <c r="A157" i="72"/>
  <c r="B156" i="72"/>
  <c r="A156" i="72"/>
  <c r="B155" i="72"/>
  <c r="A155" i="72"/>
  <c r="B154" i="72"/>
  <c r="A154" i="72"/>
  <c r="B153" i="72"/>
  <c r="A153" i="72"/>
  <c r="B152" i="72"/>
  <c r="A152" i="72"/>
  <c r="B151" i="72"/>
  <c r="A151" i="72"/>
  <c r="B150" i="72"/>
  <c r="A150" i="72"/>
  <c r="B149" i="72"/>
  <c r="A149" i="72"/>
  <c r="B147" i="72"/>
  <c r="A147" i="72"/>
  <c r="B146" i="72"/>
  <c r="A146" i="72"/>
  <c r="B145" i="72"/>
  <c r="A145" i="72"/>
  <c r="B144" i="72"/>
  <c r="A144" i="72"/>
  <c r="B143" i="72"/>
  <c r="A143" i="72"/>
  <c r="B142" i="72"/>
  <c r="A142" i="72"/>
  <c r="B141" i="72"/>
  <c r="A141" i="72"/>
  <c r="B140" i="72"/>
  <c r="A140" i="72"/>
  <c r="B139" i="72"/>
  <c r="A139" i="72"/>
  <c r="B138" i="72"/>
  <c r="A138" i="72"/>
  <c r="B137" i="72"/>
  <c r="A137" i="72"/>
  <c r="B136" i="72"/>
  <c r="A136" i="72"/>
  <c r="B135" i="72"/>
  <c r="A135" i="72"/>
  <c r="B134" i="72"/>
  <c r="A134" i="72"/>
  <c r="B133" i="72"/>
  <c r="A133" i="72"/>
  <c r="B132" i="72"/>
  <c r="A132" i="72"/>
  <c r="B131" i="72"/>
  <c r="A131" i="72"/>
  <c r="B130" i="72"/>
  <c r="A130" i="72"/>
  <c r="B129" i="72"/>
  <c r="A129" i="72"/>
  <c r="B128" i="72"/>
  <c r="A128" i="72"/>
  <c r="B127" i="72"/>
  <c r="A127" i="72"/>
  <c r="B126" i="72"/>
  <c r="A126" i="72"/>
  <c r="B125" i="72"/>
  <c r="A125" i="72"/>
  <c r="B124" i="72"/>
  <c r="A124" i="72"/>
  <c r="B123" i="72"/>
  <c r="A123" i="72"/>
  <c r="B122" i="72"/>
  <c r="A122" i="72"/>
  <c r="B121" i="72"/>
  <c r="A121" i="72"/>
  <c r="B120" i="72"/>
  <c r="A120" i="72"/>
  <c r="B119" i="72"/>
  <c r="A119" i="72"/>
  <c r="B118" i="72"/>
  <c r="A118" i="72"/>
  <c r="B117" i="72"/>
  <c r="A117" i="72"/>
  <c r="B116" i="72"/>
  <c r="A116" i="72"/>
  <c r="B115" i="72"/>
  <c r="A115" i="72"/>
  <c r="B114" i="72"/>
  <c r="A114" i="72"/>
  <c r="B113" i="72"/>
  <c r="A113" i="72"/>
  <c r="B112" i="72"/>
  <c r="A112" i="72"/>
  <c r="B110" i="72"/>
  <c r="A110" i="72"/>
  <c r="B109" i="72"/>
  <c r="A109" i="72"/>
  <c r="B108" i="72"/>
  <c r="A108" i="72"/>
  <c r="B107" i="72"/>
  <c r="A107" i="72"/>
  <c r="B106" i="72"/>
  <c r="A106" i="72"/>
  <c r="B105" i="72"/>
  <c r="A105" i="72"/>
  <c r="B104" i="72"/>
  <c r="A104" i="72"/>
  <c r="B103" i="72"/>
  <c r="A103" i="72"/>
  <c r="B102" i="72"/>
  <c r="A102" i="72"/>
  <c r="B101" i="72"/>
  <c r="A101" i="72"/>
  <c r="B100" i="72"/>
  <c r="A100" i="72"/>
  <c r="B99" i="72"/>
  <c r="A99" i="72"/>
  <c r="B98" i="72"/>
  <c r="A98" i="72"/>
  <c r="B97" i="72"/>
  <c r="A97" i="72"/>
  <c r="B96" i="72"/>
  <c r="A96" i="72"/>
  <c r="B95" i="72"/>
  <c r="A95" i="72"/>
  <c r="B94" i="72"/>
  <c r="A94" i="72"/>
  <c r="B93" i="72"/>
  <c r="A93" i="72"/>
  <c r="B92" i="72"/>
  <c r="A92" i="72"/>
  <c r="B91" i="72"/>
  <c r="A91" i="72"/>
  <c r="B90" i="72"/>
  <c r="A90" i="72"/>
  <c r="B89" i="72"/>
  <c r="A89" i="72"/>
  <c r="B88" i="72"/>
  <c r="A88" i="72"/>
  <c r="B87" i="72"/>
  <c r="A87" i="72"/>
  <c r="B86" i="72"/>
  <c r="A86" i="72"/>
  <c r="B85" i="72"/>
  <c r="A85" i="72"/>
  <c r="B84" i="72"/>
  <c r="A84" i="72"/>
  <c r="B83" i="72"/>
  <c r="A83" i="72"/>
  <c r="B82" i="72"/>
  <c r="A82" i="72"/>
  <c r="B81" i="72"/>
  <c r="A81" i="72"/>
  <c r="B80" i="72"/>
  <c r="A80" i="72"/>
  <c r="B79" i="72"/>
  <c r="A79" i="72"/>
  <c r="B78" i="72"/>
  <c r="A78" i="72"/>
  <c r="B77" i="72"/>
  <c r="A77" i="72"/>
  <c r="B76" i="72"/>
  <c r="A76" i="72"/>
  <c r="B75" i="72"/>
  <c r="A75" i="72"/>
  <c r="B73" i="72"/>
  <c r="A73" i="72"/>
  <c r="B72" i="72"/>
  <c r="A72" i="72"/>
  <c r="B71" i="72"/>
  <c r="A71" i="72"/>
  <c r="B70" i="72"/>
  <c r="A70" i="72"/>
  <c r="B69" i="72"/>
  <c r="A69" i="72"/>
  <c r="B68" i="72"/>
  <c r="A68" i="72"/>
  <c r="B67" i="72"/>
  <c r="A67" i="72"/>
  <c r="B66" i="72"/>
  <c r="A66" i="72"/>
  <c r="B65" i="72"/>
  <c r="A65" i="72"/>
  <c r="B64" i="72"/>
  <c r="A64" i="72"/>
  <c r="B63" i="72"/>
  <c r="A63" i="72"/>
  <c r="B62" i="72"/>
  <c r="A62" i="72"/>
  <c r="B61" i="72"/>
  <c r="A61" i="72"/>
  <c r="B60" i="72"/>
  <c r="A60" i="72"/>
  <c r="B59" i="72"/>
  <c r="A59" i="72"/>
  <c r="B58" i="72"/>
  <c r="A58" i="72"/>
  <c r="B57" i="72"/>
  <c r="A57" i="72"/>
  <c r="B56" i="72"/>
  <c r="A56" i="72"/>
  <c r="B55" i="72"/>
  <c r="A55" i="72"/>
  <c r="B54" i="72"/>
  <c r="A54" i="72"/>
  <c r="B53" i="72"/>
  <c r="A53" i="72"/>
  <c r="B52" i="72"/>
  <c r="A52" i="72"/>
  <c r="B51" i="72"/>
  <c r="A51" i="72"/>
  <c r="B50" i="72"/>
  <c r="A50" i="72"/>
  <c r="B49" i="72"/>
  <c r="A49" i="72"/>
  <c r="B48" i="72"/>
  <c r="A48" i="72"/>
  <c r="B47" i="72"/>
  <c r="A47" i="72"/>
  <c r="B46" i="72"/>
  <c r="A46" i="72"/>
  <c r="B45" i="72"/>
  <c r="A45" i="72"/>
  <c r="B44" i="72"/>
  <c r="A44" i="72"/>
  <c r="B43" i="72"/>
  <c r="A43" i="72"/>
  <c r="B42" i="72"/>
  <c r="A42" i="72"/>
  <c r="B41" i="72"/>
  <c r="A41" i="72"/>
  <c r="B40" i="72"/>
  <c r="A40" i="72"/>
  <c r="B39" i="72"/>
  <c r="A39" i="72"/>
  <c r="A214" i="72" l="1"/>
  <c r="A190" i="72"/>
  <c r="A223" i="72"/>
  <c r="A197" i="72"/>
  <c r="A199" i="72"/>
  <c r="A202" i="72"/>
  <c r="A195" i="72"/>
  <c r="A206" i="72"/>
  <c r="A192" i="72"/>
  <c r="A208" i="72"/>
  <c r="A218" i="72"/>
  <c r="A212" i="72"/>
  <c r="A191" i="72"/>
  <c r="A198" i="72"/>
  <c r="A201" i="72"/>
  <c r="A207" i="72"/>
  <c r="A213" i="72"/>
  <c r="A219" i="72"/>
  <c r="A193" i="72"/>
  <c r="A200" i="72"/>
  <c r="A220" i="72"/>
  <c r="A203" i="72"/>
  <c r="A188" i="72"/>
  <c r="A204" i="72"/>
  <c r="A210" i="72"/>
  <c r="A216" i="72"/>
  <c r="A221" i="72"/>
  <c r="A209" i="72"/>
  <c r="A215" i="72"/>
  <c r="A189" i="72"/>
  <c r="A194" i="72"/>
  <c r="A196" i="72"/>
  <c r="A205" i="72"/>
  <c r="A211" i="72"/>
  <c r="A217" i="72"/>
  <c r="J113" i="71"/>
  <c r="J112" i="71"/>
  <c r="J111" i="71"/>
  <c r="J110" i="71"/>
  <c r="J109" i="71"/>
  <c r="J108" i="71"/>
  <c r="J107" i="71"/>
  <c r="J106" i="71"/>
  <c r="J105" i="71"/>
  <c r="J104" i="71"/>
  <c r="J100" i="71"/>
  <c r="D253" i="72" s="1"/>
  <c r="J99" i="71"/>
  <c r="D252" i="72" s="1"/>
  <c r="J95" i="71"/>
  <c r="H95" i="71"/>
  <c r="J94" i="71"/>
  <c r="H94" i="71"/>
  <c r="J93" i="71"/>
  <c r="H93" i="71"/>
  <c r="J92" i="71"/>
  <c r="H92" i="71"/>
  <c r="J91" i="71"/>
  <c r="H91" i="71"/>
  <c r="J90" i="71"/>
  <c r="H90" i="71"/>
  <c r="J89" i="71"/>
  <c r="H89" i="71"/>
  <c r="J88" i="71"/>
  <c r="H88" i="71"/>
  <c r="J84" i="71"/>
  <c r="D251" i="72" s="1"/>
  <c r="J83" i="71"/>
  <c r="D250" i="72" s="1"/>
  <c r="H81" i="71"/>
  <c r="J81" i="71" s="1"/>
  <c r="H80" i="71"/>
  <c r="J80" i="71" s="1"/>
  <c r="J78" i="71"/>
  <c r="D247" i="72" s="1"/>
  <c r="J77" i="71"/>
  <c r="D246" i="72" s="1"/>
  <c r="H75" i="71"/>
  <c r="J75" i="71" s="1"/>
  <c r="H74" i="71"/>
  <c r="J74" i="71" s="1"/>
  <c r="H73" i="71"/>
  <c r="J73" i="71" s="1"/>
  <c r="J71" i="71"/>
  <c r="D242" i="72" s="1"/>
  <c r="J70" i="71"/>
  <c r="D241" i="72" s="1"/>
  <c r="H68" i="71"/>
  <c r="J68" i="71" s="1"/>
  <c r="H67" i="71"/>
  <c r="J67" i="71" s="1"/>
  <c r="H66" i="71"/>
  <c r="J66" i="71" s="1"/>
  <c r="J56" i="71"/>
  <c r="H56" i="71"/>
  <c r="J55" i="71"/>
  <c r="H55" i="71"/>
  <c r="J54" i="71"/>
  <c r="D235" i="72" s="1"/>
  <c r="H54" i="71"/>
  <c r="J53" i="71"/>
  <c r="H53" i="71"/>
  <c r="J52" i="71"/>
  <c r="H52" i="71"/>
  <c r="H48" i="71"/>
  <c r="J48" i="71" s="1"/>
  <c r="H47" i="71"/>
  <c r="J47" i="71" s="1"/>
  <c r="H46" i="71"/>
  <c r="J46" i="71" s="1"/>
  <c r="H45" i="71"/>
  <c r="J45" i="71" s="1"/>
  <c r="J41" i="71"/>
  <c r="D232" i="72" s="1"/>
  <c r="J40" i="71"/>
  <c r="D231" i="72" s="1"/>
  <c r="J36" i="71"/>
  <c r="J32" i="71"/>
  <c r="J28" i="71"/>
  <c r="D228" i="72" s="1"/>
  <c r="J27" i="71"/>
  <c r="D227" i="72" s="1"/>
  <c r="J26" i="71"/>
  <c r="D226" i="72" s="1"/>
  <c r="J25" i="71"/>
  <c r="J21" i="71"/>
  <c r="C14" i="71"/>
  <c r="C13" i="71"/>
  <c r="C12" i="71"/>
  <c r="C11" i="71"/>
  <c r="C10" i="71"/>
  <c r="C9" i="71"/>
  <c r="D249" i="72" l="1"/>
  <c r="D239" i="72"/>
  <c r="D243" i="72"/>
  <c r="D238" i="72"/>
  <c r="D240" i="72"/>
  <c r="D233" i="72"/>
  <c r="A252" i="72"/>
  <c r="A247" i="72"/>
  <c r="A241" i="72"/>
  <c r="A236" i="72"/>
  <c r="A229" i="72"/>
  <c r="A231" i="72"/>
  <c r="A224" i="72"/>
  <c r="A246" i="72"/>
  <c r="A240" i="72"/>
  <c r="A235" i="72"/>
  <c r="A228" i="72"/>
  <c r="A251" i="72"/>
  <c r="A239" i="72"/>
  <c r="A234" i="72"/>
  <c r="A227" i="72"/>
  <c r="A250" i="72"/>
  <c r="A244" i="72"/>
  <c r="A238" i="72"/>
  <c r="A233" i="72"/>
  <c r="A226" i="72"/>
  <c r="A245" i="72"/>
  <c r="A232" i="72"/>
  <c r="A255" i="72"/>
  <c r="A249" i="72"/>
  <c r="A243" i="72"/>
  <c r="A225" i="72"/>
  <c r="A253" i="72"/>
  <c r="A248" i="72"/>
  <c r="A242" i="72"/>
  <c r="A237" i="72"/>
  <c r="A230" i="72"/>
  <c r="D245" i="72"/>
  <c r="D244" i="72"/>
  <c r="D237" i="72"/>
  <c r="B243" i="72"/>
  <c r="B252" i="72"/>
  <c r="B236" i="72"/>
  <c r="B246" i="72"/>
  <c r="B240" i="72"/>
  <c r="B235" i="72"/>
  <c r="B228" i="72"/>
  <c r="B238" i="72"/>
  <c r="B229" i="72"/>
  <c r="B255" i="72"/>
  <c r="B250" i="72"/>
  <c r="B244" i="72"/>
  <c r="B233" i="72"/>
  <c r="B231" i="72"/>
  <c r="B249" i="72"/>
  <c r="B225" i="72"/>
  <c r="B241" i="72"/>
  <c r="B251" i="72"/>
  <c r="B245" i="72"/>
  <c r="B239" i="72"/>
  <c r="B234" i="72"/>
  <c r="B232" i="72"/>
  <c r="B227" i="72"/>
  <c r="B226" i="72"/>
  <c r="B253" i="72"/>
  <c r="B248" i="72"/>
  <c r="B242" i="72"/>
  <c r="B237" i="72"/>
  <c r="B230" i="72"/>
  <c r="B224" i="72"/>
  <c r="B247" i="72"/>
  <c r="D234" i="72"/>
  <c r="D236" i="72"/>
  <c r="D248" i="72"/>
  <c r="J37" i="71"/>
  <c r="D230" i="72"/>
  <c r="J33" i="71"/>
  <c r="D229" i="72"/>
  <c r="J29" i="71"/>
  <c r="D225" i="72"/>
  <c r="J22" i="71"/>
  <c r="D224" i="72"/>
  <c r="J114" i="71"/>
  <c r="J57" i="71"/>
  <c r="J96" i="71"/>
  <c r="J42" i="71"/>
  <c r="J101" i="71"/>
  <c r="J117" i="71" s="1"/>
  <c r="J85" i="71"/>
  <c r="J49" i="71"/>
  <c r="D255" i="72" l="1"/>
  <c r="H104" i="73"/>
  <c r="H103" i="73"/>
  <c r="H102" i="73"/>
  <c r="H101" i="73"/>
  <c r="H100" i="73"/>
  <c r="H99" i="73"/>
  <c r="H98" i="73"/>
  <c r="H97" i="73"/>
  <c r="H96" i="73"/>
  <c r="J140" i="73" l="1"/>
  <c r="H140" i="73"/>
  <c r="J139" i="73"/>
  <c r="H139" i="73"/>
  <c r="J138" i="73"/>
  <c r="H138" i="73"/>
  <c r="J137" i="73"/>
  <c r="H137" i="73"/>
  <c r="J136" i="73"/>
  <c r="H136" i="73"/>
  <c r="J135" i="73"/>
  <c r="H135" i="73"/>
  <c r="J134" i="73"/>
  <c r="H134" i="73"/>
  <c r="J133" i="73"/>
  <c r="H133" i="73"/>
  <c r="J103" i="73"/>
  <c r="J101" i="73"/>
  <c r="J98" i="73"/>
  <c r="J107" i="73"/>
  <c r="J106" i="73"/>
  <c r="J104" i="73"/>
  <c r="J102" i="73"/>
  <c r="J100" i="73"/>
  <c r="J99" i="73"/>
  <c r="J97" i="73"/>
  <c r="J96" i="73"/>
  <c r="H63" i="73"/>
  <c r="J63" i="73" s="1"/>
  <c r="H62" i="73"/>
  <c r="J62" i="73" s="1"/>
  <c r="H61" i="73"/>
  <c r="J61" i="73" s="1"/>
  <c r="H60" i="73"/>
  <c r="J60" i="73" s="1"/>
  <c r="J141" i="73" l="1"/>
  <c r="J108" i="73"/>
  <c r="J64" i="73"/>
  <c r="J71" i="73" l="1"/>
  <c r="H71" i="73"/>
  <c r="J70" i="73"/>
  <c r="H70" i="73"/>
  <c r="J69" i="73"/>
  <c r="H69" i="73"/>
  <c r="J68" i="73"/>
  <c r="H68" i="73"/>
  <c r="J67" i="73"/>
  <c r="H67" i="73"/>
  <c r="H55" i="73"/>
  <c r="J55" i="73" s="1"/>
  <c r="H51" i="73"/>
  <c r="J51" i="73" s="1"/>
  <c r="H52" i="73"/>
  <c r="J52" i="73" s="1"/>
  <c r="H53" i="73"/>
  <c r="J53" i="73" s="1"/>
  <c r="H48" i="73"/>
  <c r="J48" i="73" s="1"/>
  <c r="H49" i="73"/>
  <c r="J49" i="73" s="1"/>
  <c r="H45" i="73"/>
  <c r="J45" i="73" s="1"/>
  <c r="H46" i="73"/>
  <c r="J46" i="73" s="1"/>
  <c r="J158" i="73"/>
  <c r="J157" i="73"/>
  <c r="J156" i="73"/>
  <c r="J155" i="73"/>
  <c r="J154" i="73"/>
  <c r="J153" i="73"/>
  <c r="J152" i="73"/>
  <c r="J151" i="73"/>
  <c r="J150" i="73"/>
  <c r="J149" i="73"/>
  <c r="J145" i="73"/>
  <c r="D221" i="72" s="1"/>
  <c r="J144" i="73"/>
  <c r="D220" i="72" s="1"/>
  <c r="J129" i="73"/>
  <c r="D219" i="72" s="1"/>
  <c r="J128" i="73"/>
  <c r="D218" i="72" s="1"/>
  <c r="H126" i="73"/>
  <c r="J126" i="73" s="1"/>
  <c r="D217" i="72" s="1"/>
  <c r="H125" i="73"/>
  <c r="J125" i="73" s="1"/>
  <c r="D216" i="72" s="1"/>
  <c r="J123" i="73"/>
  <c r="D215" i="72" s="1"/>
  <c r="J122" i="73"/>
  <c r="D214" i="72" s="1"/>
  <c r="H120" i="73"/>
  <c r="J120" i="73" s="1"/>
  <c r="D213" i="72" s="1"/>
  <c r="H119" i="73"/>
  <c r="J119" i="73" s="1"/>
  <c r="D212" i="72" s="1"/>
  <c r="H118" i="73"/>
  <c r="J118" i="73" s="1"/>
  <c r="D211" i="72" s="1"/>
  <c r="J116" i="73"/>
  <c r="D210" i="72" s="1"/>
  <c r="J115" i="73"/>
  <c r="D209" i="72" s="1"/>
  <c r="H113" i="73"/>
  <c r="J113" i="73" s="1"/>
  <c r="D208" i="72" s="1"/>
  <c r="H112" i="73"/>
  <c r="J112" i="73" s="1"/>
  <c r="D207" i="72" s="1"/>
  <c r="H111" i="73"/>
  <c r="J111" i="73" s="1"/>
  <c r="D206" i="72" s="1"/>
  <c r="J92" i="73"/>
  <c r="D205" i="72" s="1"/>
  <c r="J91" i="73"/>
  <c r="D204" i="72" s="1"/>
  <c r="H89" i="73"/>
  <c r="J89" i="73" s="1"/>
  <c r="H88" i="73"/>
  <c r="J88" i="73" s="1"/>
  <c r="H87" i="73"/>
  <c r="J87" i="73" s="1"/>
  <c r="H86" i="73"/>
  <c r="J86" i="73" s="1"/>
  <c r="H85" i="73"/>
  <c r="J85" i="73" s="1"/>
  <c r="H84" i="73"/>
  <c r="J84" i="73" s="1"/>
  <c r="H83" i="73"/>
  <c r="J83" i="73" s="1"/>
  <c r="H82" i="73"/>
  <c r="J82" i="73" s="1"/>
  <c r="H81" i="73"/>
  <c r="J81" i="73" s="1"/>
  <c r="D201" i="72" s="1"/>
  <c r="H56" i="73"/>
  <c r="J56" i="73" s="1"/>
  <c r="H54" i="73"/>
  <c r="J54" i="73" s="1"/>
  <c r="H50" i="73"/>
  <c r="J50" i="73" s="1"/>
  <c r="H47" i="73"/>
  <c r="J47" i="73" s="1"/>
  <c r="J41" i="73"/>
  <c r="D195" i="72" s="1"/>
  <c r="J40" i="73"/>
  <c r="D194" i="72" s="1"/>
  <c r="J36" i="73"/>
  <c r="J32" i="73"/>
  <c r="J28" i="73"/>
  <c r="D191" i="72" s="1"/>
  <c r="J27" i="73"/>
  <c r="D190" i="72" s="1"/>
  <c r="J26" i="73"/>
  <c r="D189" i="72" s="1"/>
  <c r="J25" i="73"/>
  <c r="D188" i="72" s="1"/>
  <c r="J21" i="73"/>
  <c r="C13" i="73"/>
  <c r="C12" i="73"/>
  <c r="C11" i="73"/>
  <c r="C10" i="73"/>
  <c r="D202" i="72" l="1"/>
  <c r="D203" i="72"/>
  <c r="D200" i="72"/>
  <c r="D198" i="72"/>
  <c r="D196" i="72"/>
  <c r="D197" i="72"/>
  <c r="B207" i="72"/>
  <c r="B194" i="72"/>
  <c r="B221" i="72"/>
  <c r="B216" i="72"/>
  <c r="B210" i="72"/>
  <c r="B204" i="72"/>
  <c r="B188" i="72"/>
  <c r="B208" i="72"/>
  <c r="B201" i="72"/>
  <c r="B213" i="72"/>
  <c r="B198" i="72"/>
  <c r="B211" i="72"/>
  <c r="B189" i="72"/>
  <c r="B220" i="72"/>
  <c r="B215" i="72"/>
  <c r="B209" i="72"/>
  <c r="B203" i="72"/>
  <c r="B200" i="72"/>
  <c r="B193" i="72"/>
  <c r="B187" i="72"/>
  <c r="B214" i="72"/>
  <c r="B202" i="72"/>
  <c r="B199" i="72"/>
  <c r="B192" i="72"/>
  <c r="B219" i="72"/>
  <c r="B191" i="72"/>
  <c r="B217" i="72"/>
  <c r="B205" i="72"/>
  <c r="B196" i="72"/>
  <c r="B223" i="72"/>
  <c r="B218" i="72"/>
  <c r="B212" i="72"/>
  <c r="B206" i="72"/>
  <c r="B197" i="72"/>
  <c r="B195" i="72"/>
  <c r="B190" i="72"/>
  <c r="D199" i="72"/>
  <c r="J37" i="73"/>
  <c r="D193" i="72"/>
  <c r="J33" i="73"/>
  <c r="D192" i="72"/>
  <c r="J22" i="73"/>
  <c r="D187" i="72"/>
  <c r="J72" i="73"/>
  <c r="J42" i="73"/>
  <c r="J29" i="73"/>
  <c r="J159" i="73"/>
  <c r="J146" i="73"/>
  <c r="J162" i="73" s="1"/>
  <c r="J130" i="73"/>
  <c r="J93" i="73"/>
  <c r="J57" i="73"/>
  <c r="D223" i="72" l="1"/>
  <c r="H112" i="9"/>
  <c r="H111" i="9"/>
  <c r="H110" i="9"/>
  <c r="H109" i="9"/>
  <c r="H108" i="9"/>
  <c r="H107" i="9"/>
  <c r="H102" i="9"/>
  <c r="H101" i="9"/>
  <c r="H100" i="9"/>
  <c r="H99" i="9"/>
  <c r="H98" i="9"/>
  <c r="H97" i="9"/>
  <c r="H96" i="9"/>
  <c r="H94" i="9"/>
  <c r="H95" i="9"/>
  <c r="J111" i="9" l="1"/>
  <c r="J109" i="9"/>
  <c r="J101" i="9"/>
  <c r="J99" i="9"/>
  <c r="J96" i="9"/>
  <c r="H89" i="9"/>
  <c r="H88" i="9"/>
  <c r="J88" i="9" s="1"/>
  <c r="H87" i="9"/>
  <c r="H86" i="9"/>
  <c r="J86" i="9" s="1"/>
  <c r="H85" i="9"/>
  <c r="H84" i="9"/>
  <c r="H83" i="9"/>
  <c r="J83" i="9" s="1"/>
  <c r="H82" i="9"/>
  <c r="H81" i="9"/>
  <c r="H74" i="9"/>
  <c r="H73" i="9"/>
  <c r="J73" i="9" s="1"/>
  <c r="H72" i="9"/>
  <c r="H71" i="9"/>
  <c r="J71" i="9" s="1"/>
  <c r="H70" i="9"/>
  <c r="H69" i="9"/>
  <c r="H68" i="9"/>
  <c r="J68" i="9" s="1"/>
  <c r="H67" i="9"/>
  <c r="H66" i="9"/>
  <c r="H52" i="9" l="1"/>
  <c r="J52" i="9" s="1"/>
  <c r="H56" i="9"/>
  <c r="H55" i="9"/>
  <c r="J55" i="9" s="1"/>
  <c r="H54" i="9"/>
  <c r="J54" i="9" s="1"/>
  <c r="H53" i="9"/>
  <c r="H51" i="9"/>
  <c r="H50" i="9"/>
  <c r="J50" i="9" s="1"/>
  <c r="H49" i="9"/>
  <c r="H48" i="9"/>
  <c r="H47" i="9"/>
  <c r="J47" i="9" s="1"/>
  <c r="H46" i="9"/>
  <c r="H45" i="9"/>
  <c r="J108" i="9" l="1"/>
  <c r="J110" i="9"/>
  <c r="J112" i="9"/>
  <c r="J82" i="9"/>
  <c r="J84" i="9"/>
  <c r="J85" i="9"/>
  <c r="J87" i="9"/>
  <c r="J89" i="9"/>
  <c r="J95" i="9"/>
  <c r="J97" i="9"/>
  <c r="J98" i="9"/>
  <c r="J100" i="9"/>
  <c r="J102" i="9"/>
  <c r="J67" i="9"/>
  <c r="J69" i="9"/>
  <c r="J70" i="9"/>
  <c r="J72" i="9"/>
  <c r="J74" i="9"/>
  <c r="J49" i="9"/>
  <c r="J51" i="9"/>
  <c r="D13" i="72" s="1"/>
  <c r="J53" i="9"/>
  <c r="D14" i="72" s="1"/>
  <c r="J56" i="9"/>
  <c r="D15" i="72" s="1"/>
  <c r="J48" i="9"/>
  <c r="J46" i="9"/>
  <c r="D12" i="72" l="1"/>
  <c r="D17" i="72"/>
  <c r="D23" i="72"/>
  <c r="D18" i="72"/>
  <c r="D32" i="72"/>
  <c r="D22" i="72"/>
  <c r="D28" i="72"/>
  <c r="D27" i="72"/>
  <c r="C10" i="9"/>
  <c r="C11" i="9"/>
  <c r="C12" i="9"/>
  <c r="C13" i="9"/>
  <c r="C9" i="9"/>
  <c r="A29" i="72" l="1"/>
  <c r="A23" i="72"/>
  <c r="A17" i="72"/>
  <c r="A14" i="72"/>
  <c r="A7" i="72"/>
  <c r="A34" i="72"/>
  <c r="A28" i="72"/>
  <c r="A22" i="72"/>
  <c r="A16" i="72"/>
  <c r="A13" i="72"/>
  <c r="A6" i="72"/>
  <c r="A20" i="72"/>
  <c r="A38" i="72"/>
  <c r="A11" i="72"/>
  <c r="A33" i="72"/>
  <c r="A27" i="72"/>
  <c r="A21" i="72"/>
  <c r="A12" i="72"/>
  <c r="A10" i="72"/>
  <c r="A5" i="72"/>
  <c r="A32" i="72"/>
  <c r="A26" i="72"/>
  <c r="A9" i="72"/>
  <c r="A4" i="72"/>
  <c r="A36" i="72"/>
  <c r="A31" i="72"/>
  <c r="A25" i="72"/>
  <c r="A19" i="72"/>
  <c r="A3" i="72"/>
  <c r="A35" i="72"/>
  <c r="A30" i="72"/>
  <c r="A24" i="72"/>
  <c r="A18" i="72"/>
  <c r="A15" i="72"/>
  <c r="A8" i="72"/>
  <c r="A2" i="72"/>
  <c r="B33" i="72"/>
  <c r="B10" i="72"/>
  <c r="B25" i="72"/>
  <c r="B38" i="72"/>
  <c r="B34" i="72"/>
  <c r="B28" i="72"/>
  <c r="B22" i="72"/>
  <c r="B16" i="72"/>
  <c r="B13" i="72"/>
  <c r="B6" i="72"/>
  <c r="B27" i="72"/>
  <c r="B21" i="72"/>
  <c r="B12" i="72"/>
  <c r="B5" i="72"/>
  <c r="B36" i="72"/>
  <c r="B32" i="72"/>
  <c r="B26" i="72"/>
  <c r="B20" i="72"/>
  <c r="B11" i="72"/>
  <c r="B9" i="72"/>
  <c r="B4" i="72"/>
  <c r="B31" i="72"/>
  <c r="B19" i="72"/>
  <c r="B3" i="72"/>
  <c r="B29" i="72"/>
  <c r="B23" i="72"/>
  <c r="B17" i="72"/>
  <c r="B14" i="72"/>
  <c r="B35" i="72"/>
  <c r="B30" i="72"/>
  <c r="B24" i="72"/>
  <c r="B18" i="72"/>
  <c r="B15" i="72"/>
  <c r="B8" i="72"/>
  <c r="B7" i="72"/>
  <c r="B2" i="72"/>
  <c r="J107" i="9"/>
  <c r="D31" i="72" s="1"/>
  <c r="J94" i="9"/>
  <c r="D26" i="72" s="1"/>
  <c r="J81" i="9" l="1"/>
  <c r="D21" i="72" s="1"/>
  <c r="J66" i="9"/>
  <c r="D16" i="72" s="1"/>
  <c r="J45" i="9"/>
  <c r="D11" i="72" s="1"/>
  <c r="J57" i="9" l="1"/>
  <c r="J125" i="9"/>
  <c r="J126" i="9"/>
  <c r="J127" i="9"/>
  <c r="J128" i="9"/>
  <c r="J129" i="9"/>
  <c r="J130" i="9"/>
  <c r="J131" i="9"/>
  <c r="J132" i="9"/>
  <c r="J133" i="9"/>
  <c r="J124" i="9"/>
  <c r="J21" i="9"/>
  <c r="D2" i="72" s="1"/>
  <c r="J119" i="9"/>
  <c r="D35" i="72" s="1"/>
  <c r="J120" i="9"/>
  <c r="D36" i="72" s="1"/>
  <c r="J121" i="9" l="1"/>
  <c r="J134" i="9"/>
  <c r="J115" i="9" l="1"/>
  <c r="D34" i="72" s="1"/>
  <c r="J114" i="9"/>
  <c r="D33" i="72" s="1"/>
  <c r="J105" i="9"/>
  <c r="D30" i="72" s="1"/>
  <c r="J104" i="9"/>
  <c r="D29" i="72" s="1"/>
  <c r="J92" i="9"/>
  <c r="D25" i="72" s="1"/>
  <c r="J91" i="9"/>
  <c r="D24" i="72" s="1"/>
  <c r="J76" i="9"/>
  <c r="D19" i="72" s="1"/>
  <c r="J77" i="9"/>
  <c r="D20" i="72" s="1"/>
  <c r="J41" i="9"/>
  <c r="D10" i="72" s="1"/>
  <c r="J40" i="9"/>
  <c r="D9" i="72" s="1"/>
  <c r="J36" i="9"/>
  <c r="D8" i="72" s="1"/>
  <c r="J32" i="9"/>
  <c r="D7" i="72" s="1"/>
  <c r="J26" i="9"/>
  <c r="D4" i="72" s="1"/>
  <c r="J27" i="9"/>
  <c r="D5" i="72" s="1"/>
  <c r="J28" i="9"/>
  <c r="D6" i="72" s="1"/>
  <c r="J25" i="9"/>
  <c r="D3" i="72" s="1"/>
  <c r="J22" i="9"/>
  <c r="J116" i="9" l="1"/>
  <c r="J78" i="9"/>
  <c r="J42" i="9"/>
  <c r="J37" i="9"/>
  <c r="J29" i="9"/>
  <c r="J33" i="9"/>
  <c r="E21" i="14" l="1"/>
  <c r="D38" i="72" l="1"/>
</calcChain>
</file>

<file path=xl/sharedStrings.xml><?xml version="1.0" encoding="utf-8"?>
<sst xmlns="http://schemas.openxmlformats.org/spreadsheetml/2006/main" count="2576" uniqueCount="193">
  <si>
    <r>
      <rPr>
        <b/>
        <sz val="8"/>
        <color theme="4"/>
        <rFont val="Calibri"/>
        <family val="2"/>
        <scheme val="minor"/>
      </rPr>
      <t>Invulinstructie Financiële productieverantwoording overeenkomst Maatwerkdiensten Jeugd 2024</t>
    </r>
    <r>
      <rPr>
        <sz val="8"/>
        <color theme="1"/>
        <rFont val="Calibri"/>
        <family val="2"/>
        <scheme val="minor"/>
      </rPr>
      <t xml:space="preserve">
Algemeen
Dit formulier is bedoeld voor de financiële verantwoording van aanbieders uit hoofde van de overeenkomst Maatwerkdiensten Jeugd. De financiële productieverantwoording bevat de definitieve opgave van de gerealiseerde productie 2024.
Voor zover in dit formulier wordt gesproken over 'aanbieder' wordt hiermee bedoeld: alle onderdelen van een beherend rechtspersoon die samen opgenomen zijn in de afgesloten overeenkomst met betreffende gemeente(n). 
Indien er sprake is van een samenwerkingsverband (combinatie), dient de productieverantwoording ingediend te worden door de penvoerder. 
Indien er sprake is van hoofd- en onderaannemers, dient de productieverantwoording ingediend te worden door de hoofdaannemer.
Een boekjaar wordt gelijk gesteld aan het kalenderjaar. 
Alle door u in te vullen velden zijn lichtblauw gearceerd. 
Onder de invulvelden zijn twee vakken beschikbaar voor opmerkingen. In het eerste vak kunt u een toelichting geven op afwijkingen en onzekerheden, bijvoorbeeld als er door het declareren in minuten ipv in uren afrondingsverschillen ontstaan. 
In het tweede vak kunt u een algemene toelichting geven.
Hieronder wordt, indien van toepassing, per tabblad een toelichting gegeven. 
</t>
    </r>
    <r>
      <rPr>
        <sz val="8"/>
        <color rgb="FFFF0000"/>
        <rFont val="Calibri"/>
        <family val="2"/>
        <scheme val="minor"/>
      </rPr>
      <t xml:space="preserve">Let op: alle tabbladen (zowel het totaalblad als de bladen per gemeente) dienen voorzien te zijn van de handtekening van de aanbieder en van een waarmerking van de accountant, indien dit van toepassing is.
</t>
    </r>
    <r>
      <rPr>
        <sz val="8"/>
        <color theme="1"/>
        <rFont val="Calibri"/>
        <family val="2"/>
        <scheme val="minor"/>
      </rPr>
      <t xml:space="preserve">
</t>
    </r>
    <r>
      <rPr>
        <b/>
        <sz val="8"/>
        <color theme="4"/>
        <rFont val="Calibri"/>
        <family val="2"/>
        <scheme val="minor"/>
      </rPr>
      <t>Tabblad 'Totaalblad'</t>
    </r>
    <r>
      <rPr>
        <sz val="8"/>
        <color theme="1"/>
        <rFont val="Calibri"/>
        <family val="2"/>
        <scheme val="minor"/>
      </rPr>
      <t xml:space="preserve">
Op basis van de ingevulde financiële productieverantwoordingen per gemeente berekent het model in het tabblad 'Totaalblad' de totale gerealiseerde productie binnen de overeenkomst Maatwerkdiensten Jeugd.
Als u op dit blad uw aanbiedersgegevens invult, dan worden deze velden automatisch ingevuld op de tabbladen per gemeente.
</t>
    </r>
    <r>
      <rPr>
        <b/>
        <sz val="8"/>
        <color theme="4"/>
        <rFont val="Calibri"/>
        <family val="2"/>
        <scheme val="minor"/>
      </rPr>
      <t>Tabbladen per gemeente in Limburg-Noord</t>
    </r>
    <r>
      <rPr>
        <sz val="8"/>
        <color theme="1"/>
        <rFont val="Calibri"/>
        <family val="2"/>
        <scheme val="minor"/>
      </rPr>
      <t xml:space="preserve">
Per gemeente dient de productieverantwoording ingevuld te worden. 
</t>
    </r>
    <r>
      <rPr>
        <sz val="8"/>
        <rFont val="Calibri"/>
        <family val="2"/>
        <scheme val="minor"/>
      </rPr>
      <t xml:space="preserve">De gedeclareerde prestaties uit de raamovereenkomsten Jeugd kunnen ingevuld worden. Een gedeclareerde prestatie is een prestatie waarvoor 
in het jaar 2024 het declaratiebericht (323) via het berichtenverkeer is ingediend. Voor de maand december 2024 geldt dat het declaratiebericht uiterlijk op 31 januari 2025 is ingediend.
</t>
    </r>
    <r>
      <rPr>
        <b/>
        <sz val="8"/>
        <color theme="4"/>
        <rFont val="Calibri"/>
        <family val="2"/>
        <scheme val="minor"/>
      </rPr>
      <t>Trajecten</t>
    </r>
    <r>
      <rPr>
        <b/>
        <sz val="8"/>
        <rFont val="Calibri"/>
        <family val="2"/>
        <scheme val="minor"/>
      </rPr>
      <t xml:space="preserve">
</t>
    </r>
    <r>
      <rPr>
        <sz val="8"/>
        <rFont val="Calibri"/>
        <family val="2"/>
        <scheme val="minor"/>
      </rPr>
      <t xml:space="preserve">Het maandbedrag voor trajecten dat opgenomen is in de formats is gebaseerd op de gemiddelde doorlooptijd. Afspraak is dat men maandelijks het maandbedrag declareert en in de laatste maand het resterende bedrag.
Voor euro trajecten zijn drie tarieven opgenomen: een tarief voor een traject dat gestart is in 2022, een tarief voor een traject dat gestart is in 2023 en een tarief voor een traject dat gestart is in 2024.
</t>
    </r>
    <r>
      <rPr>
        <b/>
        <sz val="8"/>
        <rFont val="Calibri"/>
        <family val="2"/>
        <scheme val="minor"/>
      </rPr>
      <t xml:space="preserve">
Trajecten eerder afgerond dan de gemiddelde doorlooptijd: </t>
    </r>
    <r>
      <rPr>
        <sz val="8"/>
        <rFont val="Calibri"/>
        <family val="2"/>
        <scheme val="minor"/>
      </rPr>
      <t>Als het traject nog niet afgerond is eind 2024: bij de verantwoording het aantal gedeclareerde maanden invullen. 
Als het traject wel in 2024 afgerond is: zoveel gedeclareerde maanden invullen dat het totale trajecttarief verantwoord wordt.</t>
    </r>
    <r>
      <rPr>
        <b/>
        <sz val="8"/>
        <rFont val="Calibri"/>
        <family val="2"/>
        <scheme val="minor"/>
      </rPr>
      <t xml:space="preserve">
Life events:</t>
    </r>
    <r>
      <rPr>
        <sz val="8"/>
        <rFont val="Calibri"/>
        <family val="2"/>
        <scheme val="minor"/>
      </rPr>
      <t xml:space="preserve"> Dit zijn gebeurtenissen waarbij het traject voortijdig wordt afgebroken die het niet rechtvaardigen dat het volledige traject mag worden gedeclareerd. In dit geval kan het daadwerkelijk aantal gedeclareerde maanden ingevuld worden.
</t>
    </r>
    <r>
      <rPr>
        <b/>
        <sz val="8"/>
        <color theme="4"/>
        <rFont val="Calibri"/>
        <family val="2"/>
        <scheme val="minor"/>
      </rPr>
      <t>Tabbladen Bergen en Venlo</t>
    </r>
    <r>
      <rPr>
        <b/>
        <sz val="8"/>
        <rFont val="Calibri"/>
        <family val="2"/>
        <scheme val="minor"/>
      </rPr>
      <t xml:space="preserve">
</t>
    </r>
    <r>
      <rPr>
        <sz val="8"/>
        <rFont val="Calibri"/>
        <family val="2"/>
        <scheme val="minor"/>
      </rPr>
      <t xml:space="preserve">De tabbladen van Bergen en Venlo wijken af van de overige gemeenten. 
De overeenkomsten waarvoor de plekkensystematiek van toepassing is zijn licht geel gearceerd.
Het aantal bezette plekken per product per jaar wordt berekend op basis van de dagdagelijkse bezetting van het aantal jeugdigen dat jeugdhulp ontvangt.  
Bergen en Venlo verstrekken de exacte stand medio februari 2025 aan de gecontracteerde aanbieders Jeugd die werken met de plekkensystematiek. 
De aanbieder kan de exacte berekening ook maken maar dat betekent voor de meeste aanbieders handwerk. Aanbieders kunnen de bezetting benaderen door een willekeurige peildatum te kiezen. 
Op basis van de gekozen peildatum telt de aanbieder het aantal jeugdigen dat op dat moment jeugdhulp ontvangt. Op basis van 12 tellingen kan de aanbieder de gemiddelde plekbezetting per jaar per product benaderen.
</t>
    </r>
    <r>
      <rPr>
        <sz val="8"/>
        <color theme="1"/>
        <rFont val="Calibri"/>
        <family val="2"/>
        <scheme val="minor"/>
      </rPr>
      <t xml:space="preserve">
Door ondertekening van het formulier 'Financiële productieverantwoording 2024' verklaart de bestuurder van de aanbieder dat de financiële productieverantwoording 2024 
naar waarheid en in overeenstemming met de vigerende wet- en regelgeving is ingevuld.
</t>
    </r>
  </si>
  <si>
    <t xml:space="preserve">Financiële productieverantwoording overeenkomst Maatwerkdiensten Jeugd op totaalniveau </t>
  </si>
  <si>
    <t>Aanbieder</t>
  </si>
  <si>
    <t>Versiebeheer</t>
  </si>
  <si>
    <t>Naam</t>
  </si>
  <si>
    <t>Versiedatum</t>
  </si>
  <si>
    <t>Plaats</t>
  </si>
  <si>
    <t>KvK-nummer</t>
  </si>
  <si>
    <t>Contactpersoon</t>
  </si>
  <si>
    <t>Telefoon</t>
  </si>
  <si>
    <t>E-mail</t>
  </si>
  <si>
    <t>Financieringsstroom</t>
  </si>
  <si>
    <t>Gerealiseerde productie 2024</t>
  </si>
  <si>
    <t>TOTAAL gerealiseerde productie</t>
  </si>
  <si>
    <t xml:space="preserve">Door ondertekening van het formulier 'Financiële productieverantwoording 2024': </t>
  </si>
  <si>
    <t>Verklaart de bestuurder van de aanbieder dat de financiële productieverantwoording overeenkomst Maatwerkdiensten Jeugd 2024 naar waarheid is ingevuld.</t>
  </si>
  <si>
    <t>Waarmerking accountant voor identificatiedoeleinden:</t>
  </si>
  <si>
    <t>Naam ondertekenaar</t>
  </si>
  <si>
    <t xml:space="preserve">behorende bij verklaring afgegeven d.d.: </t>
  </si>
  <si>
    <t>Datum</t>
  </si>
  <si>
    <t>Financiële productieverantwoording overeenkomst Maatwerkdiensten Jeugd</t>
  </si>
  <si>
    <t>Gemeente Beesel</t>
  </si>
  <si>
    <t>In dit onderdeel verantwoordt de aanbieder de geleverde prestaties waarover de aanbieder verantwoording af dient te leggen bij de gemeente: geleverde prestaties met als grondslag de overeenkomst Maatwerkdiensten Jeugd. Alle aantallen worden op basis van de werkelijke realisatie ingevuld.</t>
  </si>
  <si>
    <t>Contactpersoon Jeugd</t>
  </si>
  <si>
    <t>Gedeclareerde prestaties Maatwerkdiensten Jeugd 2024</t>
  </si>
  <si>
    <t>Kleinschalige woonleefgroep</t>
  </si>
  <si>
    <t>Code</t>
  </si>
  <si>
    <t>Eenheid</t>
  </si>
  <si>
    <t>Aantal (Q)</t>
  </si>
  <si>
    <t>Prijs in € (P)</t>
  </si>
  <si>
    <t>Realisatie 2024 in €</t>
  </si>
  <si>
    <t>Kleinschalige woongroep</t>
  </si>
  <si>
    <t>44A06</t>
  </si>
  <si>
    <t>Etmaal</t>
  </si>
  <si>
    <t>Totaal</t>
  </si>
  <si>
    <t>Logeren</t>
  </si>
  <si>
    <t>Logeren licht/midden</t>
  </si>
  <si>
    <t>44A90</t>
  </si>
  <si>
    <t>44A91</t>
  </si>
  <si>
    <t>Dagdeel</t>
  </si>
  <si>
    <t>Logeren zwaar</t>
  </si>
  <si>
    <t>44A92</t>
  </si>
  <si>
    <t>44A93</t>
  </si>
  <si>
    <t>Pleegzorg</t>
  </si>
  <si>
    <t>44A07</t>
  </si>
  <si>
    <t>Zelfstandig wonen training</t>
  </si>
  <si>
    <t>44L09</t>
  </si>
  <si>
    <t>Opgroeiproblematiek jonge kind en ernstig meervoudige beperking</t>
  </si>
  <si>
    <t>Ontwikkelgroepen</t>
  </si>
  <si>
    <t>41A15</t>
  </si>
  <si>
    <t>EMB</t>
  </si>
  <si>
    <t>41A16</t>
  </si>
  <si>
    <t>Duurzame daginvulling</t>
  </si>
  <si>
    <t>Tarief</t>
  </si>
  <si>
    <t>Tarief per maand</t>
  </si>
  <si>
    <t>Aantal gedeclareerde maanden</t>
  </si>
  <si>
    <t>Gedeclareerd in 2024</t>
  </si>
  <si>
    <t>Respijtzorg dagbesteding gestart in 2022</t>
  </si>
  <si>
    <t>41L21</t>
  </si>
  <si>
    <t>Respijtzorg dagbesteding gestart in 2023</t>
  </si>
  <si>
    <t>Respijtzorg dagbesteding gestart in 2024</t>
  </si>
  <si>
    <t>Naschoolse dagbesteding gestart in 2022</t>
  </si>
  <si>
    <t>41L22</t>
  </si>
  <si>
    <t>Naschoolse dagbesteding gestart in 2023</t>
  </si>
  <si>
    <t>Naschoolse dagbesteding gestart in 2024</t>
  </si>
  <si>
    <t>Schoolvervangende dagbesteding (8 dagdelen) gestart in 2022</t>
  </si>
  <si>
    <t>41L23</t>
  </si>
  <si>
    <t>Schoolvervangende dagbesteding (8 dagdelen) gestart in 2023</t>
  </si>
  <si>
    <t>Respijtzorg 2 dagbesteding gestart in 2023</t>
  </si>
  <si>
    <t>41L24</t>
  </si>
  <si>
    <t>Respijtzorg 2 dagbesteding gestart in 2024</t>
  </si>
  <si>
    <t>Schoolvervangende dagbesteding (5 dagdelen) gestart in 2023</t>
  </si>
  <si>
    <t>41L25</t>
  </si>
  <si>
    <t>Schoolvervangende dagbesteding (5 dagdelen) gestart in 2024</t>
  </si>
  <si>
    <t>GGZ Jeugd / Ambulant GGZ lokaal</t>
  </si>
  <si>
    <t>GGZ Licht gestart in 2022</t>
  </si>
  <si>
    <t>54L01</t>
  </si>
  <si>
    <t>GGZ Licht gestart in 2023</t>
  </si>
  <si>
    <t>GGZ Licht gestart in 2024</t>
  </si>
  <si>
    <t>GGZ Midden gestart in 2022</t>
  </si>
  <si>
    <t>54L02</t>
  </si>
  <si>
    <t>GGZ Midden gestart in 2023</t>
  </si>
  <si>
    <t>GGZ Midden gestart in 2024</t>
  </si>
  <si>
    <t>GGZ Zwaar gestart in 2022</t>
  </si>
  <si>
    <t>54L03</t>
  </si>
  <si>
    <t>GGZ Zwaar gestart in 2023</t>
  </si>
  <si>
    <t>GGZ Zwaar gestart in 2024</t>
  </si>
  <si>
    <t xml:space="preserve">GGZ Maatwerk </t>
  </si>
  <si>
    <t>54L04</t>
  </si>
  <si>
    <t>Uur</t>
  </si>
  <si>
    <t>GGZ Meerwerk</t>
  </si>
  <si>
    <t>54L05</t>
  </si>
  <si>
    <t>Ambulante hulp</t>
  </si>
  <si>
    <t>Ambulante Hulp Duurzaam 1 gestart in 2022</t>
  </si>
  <si>
    <t>45L01</t>
  </si>
  <si>
    <t>Ambulante Hulp Duurzaam 1 gestart in 2023</t>
  </si>
  <si>
    <t>Ambulante Hulp Duurzaam 1 gestart in 2024</t>
  </si>
  <si>
    <t>Ambulante Hulp Duurzaam 2 gestart in 2022</t>
  </si>
  <si>
    <t>45L02</t>
  </si>
  <si>
    <t>Ambulante Hulp Duurzaam 2 gestart in 2023</t>
  </si>
  <si>
    <t>Ambulante Hulp Duurzaam 2 gestart in 2024</t>
  </si>
  <si>
    <t>Ambulante Hulp Duurzaam 3 gestart in 2022</t>
  </si>
  <si>
    <t>45L03</t>
  </si>
  <si>
    <t>Ambulante Hulp Duurzaam 3 gestart in 2023</t>
  </si>
  <si>
    <t>Ambulante Hulp Duurzaam 3 gestart in 2024</t>
  </si>
  <si>
    <t>Ambulante Hulp Duurzaam Maatwerk</t>
  </si>
  <si>
    <t>45L04</t>
  </si>
  <si>
    <t>Ambulante Hulp Duurzaam Meerwerk</t>
  </si>
  <si>
    <t>45L05</t>
  </si>
  <si>
    <t>Ambulant Perspectief 1 Licht gestart in 2022</t>
  </si>
  <si>
    <t>45L11</t>
  </si>
  <si>
    <t>Ambulant Perspectief 1 Licht gestart in 2023</t>
  </si>
  <si>
    <t>Ambulant Perspectief 1 Licht gestart in 2024</t>
  </si>
  <si>
    <t>Ambulant Perspectief 1 Midden gestart in 2022</t>
  </si>
  <si>
    <t>45L12</t>
  </si>
  <si>
    <t>Ambulant Perspectief 1 Midden gestart in 2023</t>
  </si>
  <si>
    <t>Ambulant Perspectief 1 Midden gestart in 2024</t>
  </si>
  <si>
    <t>Ambulant Perspectief 1 Zwaar gestart in 2022</t>
  </si>
  <si>
    <t>45L13</t>
  </si>
  <si>
    <t>Ambulant Perspectief 1 Zwaar gestart in 2023</t>
  </si>
  <si>
    <t>Ambulant Perspectief 1 Zwaar gestart in 2024</t>
  </si>
  <si>
    <t>Ambulant Perspectief 1 Maatwerk</t>
  </si>
  <si>
    <t>45L14</t>
  </si>
  <si>
    <t>Ambulant Perspectief 1 Meerwerk</t>
  </si>
  <si>
    <t>45L15</t>
  </si>
  <si>
    <t>Ambulant Perspectief 2 Midden gestart in 2022</t>
  </si>
  <si>
    <t>45L22</t>
  </si>
  <si>
    <t>Ambulant Perspectief 2 Midden gestart in 2023</t>
  </si>
  <si>
    <t>Ambulant Perspectief 2 Midden gestart in 2024</t>
  </si>
  <si>
    <t>Ambulant Perspectief 2 Zwaar gestart in 2022</t>
  </si>
  <si>
    <t>45L23</t>
  </si>
  <si>
    <t>Ambulant Perspectief 2 Zwaar gestart in 2023</t>
  </si>
  <si>
    <t>Ambulant Perspectief 2 Zwaar gestart in 2024</t>
  </si>
  <si>
    <t>Ambulant Perpectief 2 Maatwerk</t>
  </si>
  <si>
    <t>45L24</t>
  </si>
  <si>
    <t>Ambulant Perpectief 2 Meerwerk</t>
  </si>
  <si>
    <t>45L25</t>
  </si>
  <si>
    <t>Consultatie en advies</t>
  </si>
  <si>
    <t>Consultatie en advies hbo</t>
  </si>
  <si>
    <t>50L01</t>
  </si>
  <si>
    <t>Consultatie en advies wo</t>
  </si>
  <si>
    <t>50L02</t>
  </si>
  <si>
    <t>Overige geleverde prestaties of vergoedingen</t>
  </si>
  <si>
    <t>Indien nodig, kunt u hier uw overige producten invullen</t>
  </si>
  <si>
    <t>Totaal gerealiseerde productie Jeugd 2024</t>
  </si>
  <si>
    <t>Ruimte voor toelichting in verband met ongecorrigeerde afwijkingen en onzekerheden</t>
  </si>
  <si>
    <t>Ruimte voor algemene toelichting</t>
  </si>
  <si>
    <t>Waarmerking accountant voor identificatiedoeleinden</t>
  </si>
  <si>
    <t>Naam:
Handtekening:
Datum:</t>
  </si>
  <si>
    <t>Behorende bij verklaring afgegeven d.d.</t>
  </si>
  <si>
    <t>Gemeente Bergen</t>
  </si>
  <si>
    <t>Duurzame daginvulling (Lokaal)</t>
  </si>
  <si>
    <t>Duurzame daginvulling (Regionaal)</t>
  </si>
  <si>
    <t>Tarief per maand obv bezetting</t>
  </si>
  <si>
    <t>Aantal plekken 2024</t>
  </si>
  <si>
    <t>Respijtzorg dagbesteding gestart vóór 2024</t>
  </si>
  <si>
    <t>Naschoolse dagbesteding gestart vóór 2024</t>
  </si>
  <si>
    <t>Schoolvervangende dagbesteding gestart vóór 2024</t>
  </si>
  <si>
    <t>Respijtzorg 2 dagbesteding gestart vóór 2024</t>
  </si>
  <si>
    <t>Schoolvervangende dagbesteding (5 dagdelen) gestart vóór 2024</t>
  </si>
  <si>
    <t>Ambulant GGZ lokaal</t>
  </si>
  <si>
    <t>Ambulante hulp Perspectief 1 Lokaal</t>
  </si>
  <si>
    <t>Ambulante hulp (Regionaal)</t>
  </si>
  <si>
    <t>Ambulante Hulp Duurzaam 1 gestart vóór 2024</t>
  </si>
  <si>
    <t>Ambulante Hulp Duurzaam 2 gestart vóór 2024</t>
  </si>
  <si>
    <t>Ambulante Hulp Duurzaam 3 gestart vóór 2024</t>
  </si>
  <si>
    <t>Ambulant Perspectief 1 Licht gestart vóór 2024</t>
  </si>
  <si>
    <t>Ambulant Perspectief 1 Midden gestart vóór 2024</t>
  </si>
  <si>
    <t>Ambulant Perspectief 1 Zwaar gestart vóór 2024</t>
  </si>
  <si>
    <t>Ambulant Perspectief 2 Midden gestart vóór 2024</t>
  </si>
  <si>
    <t>Ambulant Perspectief 2 Zwaar gestart vóór 2024</t>
  </si>
  <si>
    <t>Gemeente Gennep</t>
  </si>
  <si>
    <t>Gemeente Horst aan de Maas</t>
  </si>
  <si>
    <t>Gemeente Peel en Maas</t>
  </si>
  <si>
    <t>Gemeente Venlo</t>
  </si>
  <si>
    <t>Gemeente Venray</t>
  </si>
  <si>
    <t>KvK</t>
  </si>
  <si>
    <t>Gemeente</t>
  </si>
  <si>
    <t>Bedrag</t>
  </si>
  <si>
    <t>Product</t>
  </si>
  <si>
    <t>Domein</t>
  </si>
  <si>
    <t>Jeugd</t>
  </si>
  <si>
    <t>Minuten</t>
  </si>
  <si>
    <t>Stuks</t>
  </si>
  <si>
    <t>Traject (4 weken)</t>
  </si>
  <si>
    <t xml:space="preserve">Traject </t>
  </si>
  <si>
    <t>Stuks (output)</t>
  </si>
  <si>
    <t>Enkele rit</t>
  </si>
  <si>
    <t>Vaktherapie lokaal</t>
  </si>
  <si>
    <t>Vaktherapie gestart in 2022</t>
  </si>
  <si>
    <t>45L61</t>
  </si>
  <si>
    <t>Vaktherapie gestart in 2023</t>
  </si>
  <si>
    <t>Vaktherapie gestart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</si>
</sst>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9"/>
      <color theme="1"/>
      <name val="Arial"/>
      <family val="2"/>
    </font>
    <font>
      <sz val="12"/>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
      <sz val="8"/>
      <color rgb="FFFF0000"/>
      <name val="Calibri"/>
      <family val="2"/>
      <scheme val="minor"/>
    </font>
    <font>
      <b/>
      <sz val="8"/>
      <name val="Calibri"/>
      <family val="2"/>
      <scheme val="minor"/>
    </font>
    <font>
      <sz val="8"/>
      <name val="Calibri"/>
      <family val="2"/>
      <scheme val="minor"/>
    </font>
    <font>
      <b/>
      <sz val="8"/>
      <color theme="4"/>
      <name val="Calibri"/>
      <family val="2"/>
      <scheme val="minor"/>
    </font>
    <font>
      <sz val="11"/>
      <name val="Calibri"/>
      <family val="2"/>
      <scheme val="minor"/>
    </font>
    <font>
      <sz val="12"/>
      <name val="Calibri"/>
      <family val="2"/>
      <scheme val="minor"/>
    </font>
    <font>
      <b/>
      <sz val="12"/>
      <name val="Calibri"/>
      <family val="2"/>
      <scheme val="minor"/>
    </font>
    <font>
      <b/>
      <sz val="11"/>
      <name val="Calibri"/>
      <family val="2"/>
      <scheme val="minor"/>
    </font>
    <font>
      <i/>
      <sz val="11"/>
      <name val="Calibri"/>
      <family val="2"/>
      <scheme val="minor"/>
    </font>
    <font>
      <sz val="14"/>
      <name val="Calibri"/>
      <family val="2"/>
      <scheme val="minor"/>
    </font>
    <font>
      <b/>
      <sz val="14"/>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CC"/>
        <bgColor indexed="64"/>
      </patternFill>
    </fill>
  </fills>
  <borders count="62">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auto="1"/>
      </top>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style="hair">
        <color auto="1"/>
      </top>
      <bottom style="hair">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hair">
        <color indexed="64"/>
      </bottom>
      <diagonal/>
    </border>
    <border>
      <left style="thin">
        <color auto="1"/>
      </left>
      <right style="thin">
        <color auto="1"/>
      </right>
      <top style="hair">
        <color indexed="64"/>
      </top>
      <bottom style="hair">
        <color indexed="64"/>
      </bottom>
      <diagonal/>
    </border>
    <border>
      <left style="thin">
        <color auto="1"/>
      </left>
      <right style="hair">
        <color indexed="64"/>
      </right>
      <top style="hair">
        <color indexed="64"/>
      </top>
      <bottom style="hair">
        <color indexed="64"/>
      </bottom>
      <diagonal/>
    </border>
    <border>
      <left style="thin">
        <color auto="1"/>
      </left>
      <right style="thin">
        <color auto="1"/>
      </right>
      <top style="hair">
        <color indexed="64"/>
      </top>
      <bottom/>
      <diagonal/>
    </border>
    <border>
      <left style="thin">
        <color auto="1"/>
      </left>
      <right style="hair">
        <color indexed="64"/>
      </right>
      <top/>
      <bottom style="hair">
        <color indexed="64"/>
      </bottom>
      <diagonal/>
    </border>
    <border>
      <left style="thin">
        <color auto="1"/>
      </left>
      <right style="thin">
        <color auto="1"/>
      </right>
      <top style="hair">
        <color indexed="64"/>
      </top>
      <bottom style="thin">
        <color auto="1"/>
      </bottom>
      <diagonal/>
    </border>
    <border>
      <left style="thin">
        <color auto="1"/>
      </left>
      <right/>
      <top style="hair">
        <color indexed="64"/>
      </top>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bottom style="hair">
        <color indexed="64"/>
      </bottom>
      <diagonal/>
    </border>
    <border>
      <left/>
      <right style="thin">
        <color auto="1"/>
      </right>
      <top/>
      <bottom style="hair">
        <color indexed="64"/>
      </bottom>
      <diagonal/>
    </border>
    <border>
      <left style="hair">
        <color indexed="64"/>
      </left>
      <right style="hair">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style="hair">
        <color indexed="64"/>
      </bottom>
      <diagonal/>
    </border>
    <border>
      <left/>
      <right/>
      <top style="thin">
        <color theme="0"/>
      </top>
      <bottom style="hair">
        <color indexed="64"/>
      </bottom>
      <diagonal/>
    </border>
    <border>
      <left/>
      <right style="thin">
        <color theme="0"/>
      </right>
      <top style="thin">
        <color theme="0"/>
      </top>
      <bottom style="hair">
        <color indexed="64"/>
      </bottom>
      <diagonal/>
    </border>
    <border>
      <left/>
      <right style="thin">
        <color theme="0"/>
      </right>
      <top style="thin">
        <color theme="0"/>
      </top>
      <bottom/>
      <diagonal/>
    </border>
    <border>
      <left/>
      <right style="thin">
        <color theme="0"/>
      </right>
      <top/>
      <bottom/>
      <diagonal/>
    </border>
    <border>
      <left style="thin">
        <color theme="0"/>
      </left>
      <right/>
      <top style="hair">
        <color indexed="64"/>
      </top>
      <bottom style="thin">
        <color theme="0"/>
      </bottom>
      <diagonal/>
    </border>
    <border>
      <left/>
      <right/>
      <top style="hair">
        <color indexed="64"/>
      </top>
      <bottom style="thin">
        <color theme="0"/>
      </bottom>
      <diagonal/>
    </border>
    <border>
      <left/>
      <right style="thin">
        <color theme="0"/>
      </right>
      <top style="hair">
        <color indexed="64"/>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style="thin">
        <color theme="0"/>
      </top>
      <bottom/>
      <diagonal/>
    </border>
    <border>
      <left style="hair">
        <color indexed="64"/>
      </left>
      <right style="hair">
        <color indexed="64"/>
      </right>
      <top style="hair">
        <color indexed="64"/>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auto="1"/>
      </left>
      <right style="thin">
        <color theme="0"/>
      </right>
      <top style="hair">
        <color auto="1"/>
      </top>
      <bottom style="hair">
        <color auto="1"/>
      </bottom>
      <diagonal/>
    </border>
    <border>
      <left style="thin">
        <color theme="0"/>
      </left>
      <right style="thin">
        <color theme="0"/>
      </right>
      <top style="hair">
        <color auto="1"/>
      </top>
      <bottom style="hair">
        <color auto="1"/>
      </bottom>
      <diagonal/>
    </border>
    <border>
      <left style="thin">
        <color theme="0"/>
      </left>
      <right style="hair">
        <color auto="1"/>
      </right>
      <top style="hair">
        <color auto="1"/>
      </top>
      <bottom style="hair">
        <color auto="1"/>
      </bottom>
      <diagonal/>
    </border>
    <border>
      <left style="thin">
        <color indexed="64"/>
      </left>
      <right style="hair">
        <color indexed="64"/>
      </right>
      <top/>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9" fontId="6" fillId="0" borderId="0" applyFont="0" applyFill="0" applyBorder="0" applyAlignment="0" applyProtection="0"/>
    <xf numFmtId="0" fontId="7" fillId="0" borderId="0"/>
    <xf numFmtId="0" fontId="6" fillId="0" borderId="0"/>
    <xf numFmtId="164" fontId="7" fillId="0" borderId="0" applyFont="0" applyFill="0" applyBorder="0" applyAlignment="0" applyProtection="0"/>
    <xf numFmtId="0" fontId="2" fillId="0" borderId="0"/>
    <xf numFmtId="0" fontId="7" fillId="0" borderId="0"/>
  </cellStyleXfs>
  <cellXfs count="202">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horizontal="left" vertical="center"/>
    </xf>
    <xf numFmtId="0" fontId="0" fillId="0" borderId="11" xfId="0" applyBorder="1" applyAlignment="1">
      <alignment vertical="top"/>
    </xf>
    <xf numFmtId="0" fontId="0" fillId="0" borderId="6" xfId="0" applyBorder="1"/>
    <xf numFmtId="43" fontId="1" fillId="3" borderId="33" xfId="1" applyFont="1" applyFill="1" applyBorder="1" applyProtection="1"/>
    <xf numFmtId="0" fontId="0" fillId="8" borderId="0" xfId="0" applyFill="1" applyAlignment="1">
      <alignment vertical="center"/>
    </xf>
    <xf numFmtId="0" fontId="0" fillId="7" borderId="0" xfId="0" applyFill="1"/>
    <xf numFmtId="0" fontId="0" fillId="7" borderId="24" xfId="0" applyFill="1" applyBorder="1"/>
    <xf numFmtId="0" fontId="3" fillId="7" borderId="29" xfId="0" applyFont="1" applyFill="1" applyBorder="1" applyAlignment="1">
      <alignment horizontal="center"/>
    </xf>
    <xf numFmtId="0" fontId="3" fillId="7" borderId="30" xfId="0" applyFont="1" applyFill="1" applyBorder="1" applyAlignment="1">
      <alignment horizontal="center"/>
    </xf>
    <xf numFmtId="0" fontId="3" fillId="7" borderId="23" xfId="0" applyFont="1" applyFill="1" applyBorder="1" applyAlignment="1">
      <alignment horizontal="center"/>
    </xf>
    <xf numFmtId="0" fontId="5" fillId="5" borderId="0" xfId="0" applyFont="1" applyFill="1" applyAlignment="1">
      <alignment horizontal="left"/>
    </xf>
    <xf numFmtId="0" fontId="4" fillId="0" borderId="0" xfId="0" applyFont="1" applyAlignment="1">
      <alignment horizontal="left" vertical="center"/>
    </xf>
    <xf numFmtId="8" fontId="4" fillId="0" borderId="0" xfId="2" applyNumberFormat="1" applyFont="1" applyFill="1" applyBorder="1" applyAlignment="1" applyProtection="1">
      <alignment vertical="center"/>
    </xf>
    <xf numFmtId="0" fontId="0" fillId="7" borderId="21" xfId="0" applyFill="1" applyBorder="1"/>
    <xf numFmtId="0" fontId="0" fillId="7" borderId="22" xfId="0" applyFill="1" applyBorder="1"/>
    <xf numFmtId="0" fontId="3" fillId="7" borderId="39" xfId="0" applyFont="1" applyFill="1" applyBorder="1" applyAlignment="1">
      <alignment horizontal="center"/>
    </xf>
    <xf numFmtId="0" fontId="4" fillId="0" borderId="0" xfId="0" applyFont="1" applyAlignment="1">
      <alignment horizontal="left" vertical="center" wrapText="1"/>
    </xf>
    <xf numFmtId="44" fontId="4" fillId="0" borderId="0" xfId="2" applyFont="1" applyFill="1" applyBorder="1" applyAlignment="1" applyProtection="1">
      <alignment vertical="center"/>
    </xf>
    <xf numFmtId="0" fontId="0" fillId="4" borderId="31" xfId="0" applyFill="1" applyBorder="1" applyProtection="1">
      <protection locked="0"/>
    </xf>
    <xf numFmtId="0" fontId="0" fillId="4" borderId="33" xfId="0" applyFill="1" applyBorder="1" applyProtection="1">
      <protection locked="0"/>
    </xf>
    <xf numFmtId="0" fontId="0" fillId="3" borderId="24" xfId="0" applyFill="1" applyBorder="1"/>
    <xf numFmtId="0" fontId="0" fillId="0" borderId="31" xfId="0" applyBorder="1"/>
    <xf numFmtId="0" fontId="1" fillId="3" borderId="30" xfId="0" applyFont="1" applyFill="1" applyBorder="1"/>
    <xf numFmtId="0" fontId="1" fillId="3" borderId="31" xfId="0" applyFont="1" applyFill="1" applyBorder="1"/>
    <xf numFmtId="0" fontId="1" fillId="3" borderId="36" xfId="0" applyFont="1" applyFill="1" applyBorder="1" applyAlignment="1">
      <alignment horizontal="center"/>
    </xf>
    <xf numFmtId="44" fontId="3" fillId="3" borderId="34" xfId="2" applyFont="1" applyFill="1" applyBorder="1" applyProtection="1"/>
    <xf numFmtId="0" fontId="0" fillId="9" borderId="24" xfId="0" applyFill="1" applyBorder="1"/>
    <xf numFmtId="0" fontId="3" fillId="9" borderId="30" xfId="0" applyFont="1" applyFill="1" applyBorder="1" applyAlignment="1">
      <alignment horizontal="center" wrapText="1"/>
    </xf>
    <xf numFmtId="0" fontId="3" fillId="9" borderId="39" xfId="0" applyFont="1" applyFill="1" applyBorder="1" applyAlignment="1">
      <alignment horizontal="center" wrapText="1"/>
    </xf>
    <xf numFmtId="0" fontId="3" fillId="9" borderId="39" xfId="0" applyFont="1" applyFill="1" applyBorder="1" applyAlignment="1">
      <alignment horizontal="center"/>
    </xf>
    <xf numFmtId="0" fontId="15" fillId="0" borderId="31" xfId="0" applyFont="1" applyBorder="1"/>
    <xf numFmtId="0" fontId="15" fillId="0" borderId="31" xfId="0" applyFont="1" applyBorder="1" applyAlignment="1">
      <alignment horizontal="left" indent="1"/>
    </xf>
    <xf numFmtId="0" fontId="15" fillId="4" borderId="31" xfId="1" applyNumberFormat="1" applyFont="1" applyFill="1" applyBorder="1" applyProtection="1">
      <protection locked="0"/>
    </xf>
    <xf numFmtId="0" fontId="17" fillId="7" borderId="29" xfId="0" applyFont="1" applyFill="1" applyBorder="1" applyAlignment="1">
      <alignment horizontal="center"/>
    </xf>
    <xf numFmtId="0" fontId="17" fillId="7" borderId="30" xfId="0" applyFont="1" applyFill="1" applyBorder="1" applyAlignment="1">
      <alignment horizontal="center"/>
    </xf>
    <xf numFmtId="0" fontId="15" fillId="3" borderId="24" xfId="0" applyFont="1" applyFill="1" applyBorder="1"/>
    <xf numFmtId="44" fontId="16" fillId="0" borderId="32" xfId="0" applyNumberFormat="1" applyFont="1" applyBorder="1"/>
    <xf numFmtId="0" fontId="18" fillId="3" borderId="30" xfId="0" applyFont="1" applyFill="1" applyBorder="1"/>
    <xf numFmtId="0" fontId="18" fillId="3" borderId="31" xfId="0" applyFont="1" applyFill="1" applyBorder="1"/>
    <xf numFmtId="43" fontId="18" fillId="3" borderId="33" xfId="1" applyFont="1" applyFill="1" applyBorder="1" applyProtection="1"/>
    <xf numFmtId="0" fontId="18" fillId="3" borderId="36" xfId="0" applyFont="1" applyFill="1" applyBorder="1" applyAlignment="1">
      <alignment horizontal="center"/>
    </xf>
    <xf numFmtId="44" fontId="17" fillId="3" borderId="34" xfId="2" applyFont="1" applyFill="1" applyBorder="1" applyProtection="1"/>
    <xf numFmtId="0" fontId="15" fillId="0" borderId="24" xfId="0" applyFont="1" applyBorder="1"/>
    <xf numFmtId="0" fontId="15" fillId="0" borderId="23" xfId="0" applyFont="1" applyBorder="1"/>
    <xf numFmtId="0" fontId="15" fillId="0" borderId="0" xfId="0" applyFont="1"/>
    <xf numFmtId="0" fontId="15" fillId="0" borderId="6" xfId="0" applyFont="1" applyBorder="1"/>
    <xf numFmtId="0" fontId="15" fillId="0" borderId="0" xfId="0" applyFont="1" applyAlignment="1">
      <alignment horizontal="center"/>
    </xf>
    <xf numFmtId="0" fontId="15" fillId="7" borderId="24" xfId="0" applyFont="1" applyFill="1" applyBorder="1"/>
    <xf numFmtId="0" fontId="17" fillId="7" borderId="39" xfId="0" applyFont="1" applyFill="1" applyBorder="1" applyAlignment="1">
      <alignment horizontal="center"/>
    </xf>
    <xf numFmtId="0" fontId="17" fillId="7" borderId="23" xfId="0" applyFont="1" applyFill="1" applyBorder="1" applyAlignment="1">
      <alignment horizontal="center"/>
    </xf>
    <xf numFmtId="43" fontId="18" fillId="3" borderId="33" xfId="1" applyFont="1" applyFill="1" applyBorder="1" applyProtection="1">
      <protection locked="0"/>
    </xf>
    <xf numFmtId="0" fontId="17" fillId="7" borderId="39" xfId="0" applyFont="1" applyFill="1" applyBorder="1" applyAlignment="1">
      <alignment horizontal="center" wrapText="1"/>
    </xf>
    <xf numFmtId="0" fontId="15" fillId="4" borderId="31" xfId="0" applyFont="1" applyFill="1" applyBorder="1" applyProtection="1">
      <protection locked="0"/>
    </xf>
    <xf numFmtId="0" fontId="15" fillId="0" borderId="30" xfId="0" applyFont="1" applyBorder="1"/>
    <xf numFmtId="0" fontId="18" fillId="3" borderId="36" xfId="0" applyFont="1" applyFill="1" applyBorder="1" applyAlignment="1" applyProtection="1">
      <alignment horizontal="center"/>
      <protection locked="0"/>
    </xf>
    <xf numFmtId="44" fontId="15" fillId="0" borderId="31" xfId="1" applyNumberFormat="1" applyFont="1" applyFill="1" applyBorder="1" applyProtection="1"/>
    <xf numFmtId="0" fontId="15" fillId="4" borderId="37" xfId="0" applyFont="1" applyFill="1" applyBorder="1" applyProtection="1">
      <protection locked="0"/>
    </xf>
    <xf numFmtId="0" fontId="15" fillId="0" borderId="30" xfId="0" applyFont="1" applyBorder="1" applyAlignment="1">
      <alignment horizontal="left"/>
    </xf>
    <xf numFmtId="43" fontId="15" fillId="4" borderId="31" xfId="1" applyFont="1" applyFill="1" applyBorder="1" applyProtection="1">
      <protection locked="0"/>
    </xf>
    <xf numFmtId="0" fontId="18" fillId="0" borderId="0" xfId="0" applyFont="1" applyAlignment="1">
      <alignment horizontal="left"/>
    </xf>
    <xf numFmtId="0" fontId="18" fillId="0" borderId="0" xfId="0" applyFont="1"/>
    <xf numFmtId="43" fontId="18" fillId="0" borderId="0" xfId="1" applyFont="1" applyFill="1" applyBorder="1" applyProtection="1"/>
    <xf numFmtId="0" fontId="18" fillId="0" borderId="0" xfId="0" applyFont="1" applyAlignment="1">
      <alignment horizontal="center"/>
    </xf>
    <xf numFmtId="8" fontId="17" fillId="0" borderId="0" xfId="2" applyNumberFormat="1" applyFont="1" applyFill="1" applyBorder="1" applyProtection="1"/>
    <xf numFmtId="0" fontId="15" fillId="6" borderId="24" xfId="0" applyFont="1" applyFill="1" applyBorder="1"/>
    <xf numFmtId="44" fontId="16" fillId="4" borderId="37" xfId="1" applyNumberFormat="1" applyFont="1" applyFill="1" applyBorder="1" applyAlignment="1" applyProtection="1">
      <alignment horizontal="center"/>
      <protection locked="0"/>
    </xf>
    <xf numFmtId="43" fontId="18" fillId="3" borderId="35" xfId="1" applyFont="1" applyFill="1" applyBorder="1" applyProtection="1"/>
    <xf numFmtId="0" fontId="20" fillId="7" borderId="0" xfId="0" applyFont="1" applyFill="1" applyAlignment="1">
      <alignment vertical="center"/>
    </xf>
    <xf numFmtId="44" fontId="21" fillId="7" borderId="11" xfId="2" applyFont="1" applyFill="1" applyBorder="1" applyAlignment="1" applyProtection="1">
      <alignment vertical="center"/>
    </xf>
    <xf numFmtId="0" fontId="15" fillId="0" borderId="0" xfId="0" applyFont="1" applyAlignment="1">
      <alignment horizontal="left" vertical="center"/>
    </xf>
    <xf numFmtId="44" fontId="17" fillId="0" borderId="0" xfId="2" applyFont="1" applyFill="1" applyBorder="1" applyProtection="1"/>
    <xf numFmtId="0" fontId="18" fillId="0" borderId="0" xfId="0" applyFont="1" applyAlignment="1" applyProtection="1">
      <alignment horizontal="center"/>
      <protection locked="0"/>
    </xf>
    <xf numFmtId="0" fontId="0" fillId="0" borderId="0" xfId="0" applyAlignment="1">
      <alignment vertical="top" wrapText="1"/>
    </xf>
    <xf numFmtId="0" fontId="3" fillId="9" borderId="30" xfId="0" applyFont="1" applyFill="1" applyBorder="1" applyAlignment="1">
      <alignment horizontal="center"/>
    </xf>
    <xf numFmtId="44" fontId="15" fillId="0" borderId="37" xfId="0" applyNumberFormat="1" applyFont="1" applyBorder="1" applyAlignment="1">
      <alignment horizontal="center"/>
    </xf>
    <xf numFmtId="44" fontId="15" fillId="0" borderId="31" xfId="0" applyNumberFormat="1" applyFont="1" applyBorder="1" applyAlignment="1">
      <alignment horizontal="center"/>
    </xf>
    <xf numFmtId="44" fontId="15" fillId="0" borderId="32" xfId="0" applyNumberFormat="1" applyFont="1" applyBorder="1"/>
    <xf numFmtId="44" fontId="15" fillId="0" borderId="30" xfId="0" applyNumberFormat="1" applyFont="1" applyBorder="1" applyAlignment="1">
      <alignment horizontal="center"/>
    </xf>
    <xf numFmtId="44" fontId="15" fillId="6" borderId="31" xfId="0" applyNumberFormat="1" applyFont="1" applyFill="1" applyBorder="1"/>
    <xf numFmtId="44" fontId="15" fillId="6" borderId="30" xfId="0" applyNumberFormat="1" applyFont="1" applyFill="1" applyBorder="1"/>
    <xf numFmtId="44" fontId="0" fillId="0" borderId="32" xfId="0" applyNumberFormat="1" applyBorder="1"/>
    <xf numFmtId="44" fontId="0" fillId="0" borderId="31" xfId="0" applyNumberFormat="1" applyBorder="1" applyAlignment="1">
      <alignment horizontal="center"/>
    </xf>
    <xf numFmtId="44" fontId="0" fillId="0" borderId="31" xfId="1" applyNumberFormat="1" applyFont="1" applyFill="1" applyBorder="1" applyProtection="1"/>
    <xf numFmtId="44" fontId="15" fillId="4" borderId="37" xfId="1" applyNumberFormat="1" applyFont="1" applyFill="1" applyBorder="1" applyAlignment="1" applyProtection="1">
      <alignment horizontal="center"/>
      <protection locked="0"/>
    </xf>
    <xf numFmtId="44" fontId="0" fillId="0" borderId="0" xfId="0" applyNumberFormat="1"/>
    <xf numFmtId="0" fontId="15" fillId="0" borderId="29" xfId="0" applyFont="1" applyBorder="1"/>
    <xf numFmtId="14" fontId="0" fillId="0" borderId="11" xfId="0" applyNumberFormat="1" applyBorder="1" applyAlignment="1">
      <alignment horizontal="left" vertical="top"/>
    </xf>
    <xf numFmtId="0" fontId="5" fillId="0" borderId="42" xfId="0" applyFont="1" applyBorder="1" applyAlignment="1">
      <alignment vertical="top"/>
    </xf>
    <xf numFmtId="0" fontId="5" fillId="0" borderId="42" xfId="0" applyFont="1" applyBorder="1" applyAlignment="1">
      <alignment horizontal="left" vertical="top"/>
    </xf>
    <xf numFmtId="0" fontId="5" fillId="0" borderId="42" xfId="0" applyFont="1" applyBorder="1"/>
    <xf numFmtId="0" fontId="0" fillId="0" borderId="42" xfId="0" applyBorder="1"/>
    <xf numFmtId="0" fontId="0" fillId="0" borderId="42" xfId="0" applyBorder="1" applyAlignment="1">
      <alignment horizontal="left" vertical="top"/>
    </xf>
    <xf numFmtId="0" fontId="0" fillId="0" borderId="56" xfId="0" applyBorder="1" applyAlignment="1">
      <alignment horizontal="left" vertical="top"/>
    </xf>
    <xf numFmtId="0" fontId="0" fillId="0" borderId="57" xfId="0" applyBorder="1" applyAlignment="1">
      <alignment horizontal="left" vertical="top"/>
    </xf>
    <xf numFmtId="0" fontId="8" fillId="0" borderId="42" xfId="0" applyFont="1" applyBorder="1" applyAlignment="1">
      <alignment horizontal="left" vertical="top"/>
    </xf>
    <xf numFmtId="0" fontId="0" fillId="0" borderId="56" xfId="0" applyBorder="1"/>
    <xf numFmtId="44" fontId="15" fillId="0" borderId="32" xfId="0" applyNumberFormat="1" applyFont="1" applyBorder="1" applyAlignment="1">
      <alignment horizontal="center"/>
    </xf>
    <xf numFmtId="0" fontId="3" fillId="7" borderId="61" xfId="0" applyFont="1" applyFill="1" applyBorder="1" applyAlignment="1">
      <alignment horizontal="center"/>
    </xf>
    <xf numFmtId="0" fontId="17" fillId="7" borderId="30" xfId="0" applyFont="1" applyFill="1" applyBorder="1" applyAlignment="1">
      <alignment horizontal="center"/>
    </xf>
    <xf numFmtId="0" fontId="17" fillId="7" borderId="39" xfId="0" applyFont="1" applyFill="1" applyBorder="1" applyAlignment="1">
      <alignment horizontal="center"/>
    </xf>
    <xf numFmtId="0" fontId="10" fillId="0" borderId="0" xfId="0" applyFont="1" applyAlignment="1">
      <alignment vertical="top" wrapText="1"/>
    </xf>
    <xf numFmtId="0" fontId="0" fillId="0" borderId="47" xfId="0" applyBorder="1" applyAlignment="1">
      <alignment horizontal="center" vertical="top"/>
    </xf>
    <xf numFmtId="0" fontId="0" fillId="0" borderId="48" xfId="0" applyBorder="1" applyAlignment="1">
      <alignment horizontal="center" vertical="top"/>
    </xf>
    <xf numFmtId="0" fontId="0" fillId="0" borderId="52" xfId="0" applyBorder="1" applyAlignment="1">
      <alignment horizontal="center" vertical="top"/>
    </xf>
    <xf numFmtId="0" fontId="1" fillId="3" borderId="11" xfId="0" applyFont="1" applyFill="1" applyBorder="1" applyAlignment="1">
      <alignment horizontal="left" vertical="top"/>
    </xf>
    <xf numFmtId="0" fontId="0" fillId="0" borderId="49" xfId="0" applyBorder="1" applyAlignment="1">
      <alignment horizontal="center" vertical="top"/>
    </xf>
    <xf numFmtId="0" fontId="0" fillId="0" borderId="50" xfId="0" applyBorder="1" applyAlignment="1">
      <alignment horizontal="center" vertical="top"/>
    </xf>
    <xf numFmtId="0" fontId="0" fillId="0" borderId="51" xfId="0" applyBorder="1" applyAlignment="1">
      <alignment horizontal="center" vertical="top"/>
    </xf>
    <xf numFmtId="0" fontId="5" fillId="0" borderId="42" xfId="0" applyFont="1" applyBorder="1" applyAlignment="1">
      <alignment horizontal="center" vertical="top"/>
    </xf>
    <xf numFmtId="0" fontId="4" fillId="0" borderId="42" xfId="0" applyFont="1" applyBorder="1" applyAlignment="1">
      <alignment horizontal="left" vertical="top"/>
    </xf>
    <xf numFmtId="0" fontId="0" fillId="0" borderId="11" xfId="0" applyBorder="1" applyAlignment="1">
      <alignment horizontal="left" vertical="top"/>
    </xf>
    <xf numFmtId="0" fontId="0" fillId="4" borderId="11" xfId="0" applyFill="1" applyBorder="1" applyAlignment="1" applyProtection="1">
      <alignment horizontal="left" vertical="top"/>
      <protection locked="0"/>
    </xf>
    <xf numFmtId="0" fontId="0" fillId="0" borderId="43" xfId="0" applyBorder="1" applyAlignment="1">
      <alignment horizontal="center" vertical="top"/>
    </xf>
    <xf numFmtId="0" fontId="0" fillId="0" borderId="0" xfId="0" applyAlignment="1">
      <alignment horizontal="center" vertical="top"/>
    </xf>
    <xf numFmtId="0" fontId="0" fillId="0" borderId="53"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46" xfId="0" applyBorder="1" applyAlignment="1">
      <alignment horizontal="center" vertical="top"/>
    </xf>
    <xf numFmtId="0" fontId="0" fillId="3" borderId="55" xfId="0" applyFill="1" applyBorder="1" applyAlignment="1">
      <alignment horizontal="left" vertical="top"/>
    </xf>
    <xf numFmtId="0" fontId="0" fillId="0" borderId="54" xfId="0" applyBorder="1" applyAlignment="1">
      <alignment horizontal="center" vertical="top"/>
    </xf>
    <xf numFmtId="0" fontId="1" fillId="0" borderId="41" xfId="0" applyFont="1" applyBorder="1" applyAlignment="1">
      <alignment horizontal="left" vertical="top"/>
    </xf>
    <xf numFmtId="44" fontId="0" fillId="0" borderId="41" xfId="0" applyNumberFormat="1" applyBorder="1" applyAlignment="1">
      <alignment horizontal="left" vertical="top"/>
    </xf>
    <xf numFmtId="0" fontId="8" fillId="0" borderId="42" xfId="0" applyFont="1" applyBorder="1" applyAlignment="1">
      <alignment horizontal="left" vertical="top"/>
    </xf>
    <xf numFmtId="0" fontId="0" fillId="3" borderId="11" xfId="0" applyFill="1" applyBorder="1" applyAlignment="1">
      <alignment horizontal="left" vertical="top"/>
    </xf>
    <xf numFmtId="0" fontId="1" fillId="2" borderId="58" xfId="0" applyFont="1" applyFill="1" applyBorder="1" applyAlignment="1">
      <alignment horizontal="left" vertical="top" wrapText="1"/>
    </xf>
    <xf numFmtId="0" fontId="1" fillId="2" borderId="59" xfId="0" applyFont="1" applyFill="1" applyBorder="1" applyAlignment="1">
      <alignment horizontal="left" vertical="top" wrapText="1"/>
    </xf>
    <xf numFmtId="0" fontId="1" fillId="2" borderId="60" xfId="0" applyFont="1" applyFill="1" applyBorder="1" applyAlignment="1">
      <alignment horizontal="left" vertical="top" wrapText="1"/>
    </xf>
    <xf numFmtId="0" fontId="0" fillId="0" borderId="11" xfId="0" applyBorder="1" applyAlignment="1" applyProtection="1">
      <alignment horizontal="left" vertical="top"/>
      <protection locked="0"/>
    </xf>
    <xf numFmtId="0" fontId="9" fillId="0" borderId="58" xfId="0" applyFont="1" applyBorder="1" applyAlignment="1" applyProtection="1">
      <alignment horizontal="left"/>
      <protection locked="0"/>
    </xf>
    <xf numFmtId="0" fontId="9" fillId="0" borderId="59" xfId="0" applyFont="1" applyBorder="1" applyAlignment="1" applyProtection="1">
      <alignment horizontal="left"/>
      <protection locked="0"/>
    </xf>
    <xf numFmtId="0" fontId="9" fillId="0" borderId="60" xfId="0" applyFont="1" applyBorder="1" applyAlignment="1" applyProtection="1">
      <alignment horizontal="left"/>
      <protection locked="0"/>
    </xf>
    <xf numFmtId="0" fontId="15" fillId="0" borderId="31" xfId="0" applyFont="1" applyBorder="1" applyAlignment="1">
      <alignment horizontal="left"/>
    </xf>
    <xf numFmtId="0" fontId="15" fillId="0" borderId="37" xfId="0" applyFont="1" applyBorder="1" applyAlignment="1">
      <alignment horizontal="left"/>
    </xf>
    <xf numFmtId="0" fontId="15" fillId="0" borderId="20" xfId="0" applyFont="1" applyBorder="1" applyAlignment="1">
      <alignment horizontal="left"/>
    </xf>
    <xf numFmtId="0" fontId="15" fillId="0" borderId="38" xfId="0" applyFont="1" applyBorder="1" applyAlignment="1">
      <alignment horizontal="left"/>
    </xf>
    <xf numFmtId="0" fontId="17" fillId="7" borderId="29" xfId="0" applyFont="1" applyFill="1" applyBorder="1" applyAlignment="1">
      <alignment horizontal="center"/>
    </xf>
    <xf numFmtId="0" fontId="18" fillId="3" borderId="30" xfId="0" applyFont="1" applyFill="1" applyBorder="1" applyAlignment="1">
      <alignment horizontal="left"/>
    </xf>
    <xf numFmtId="0" fontId="17" fillId="7" borderId="39" xfId="0" applyFont="1" applyFill="1" applyBorder="1" applyAlignment="1">
      <alignment horizontal="center"/>
    </xf>
    <xf numFmtId="0" fontId="17" fillId="7" borderId="2" xfId="0" applyFont="1" applyFill="1" applyBorder="1" applyAlignment="1">
      <alignment horizontal="center"/>
    </xf>
    <xf numFmtId="0" fontId="17" fillId="7" borderId="40" xfId="0" applyFont="1" applyFill="1" applyBorder="1" applyAlignment="1">
      <alignment horizontal="center"/>
    </xf>
    <xf numFmtId="0" fontId="15" fillId="0" borderId="37" xfId="0" applyFont="1" applyBorder="1" applyAlignment="1">
      <alignment horizontal="center"/>
    </xf>
    <xf numFmtId="0" fontId="15" fillId="0" borderId="20" xfId="0" applyFont="1" applyBorder="1" applyAlignment="1">
      <alignment horizontal="center"/>
    </xf>
    <xf numFmtId="0" fontId="15" fillId="0" borderId="38" xfId="0" applyFont="1" applyBorder="1" applyAlignment="1">
      <alignment horizontal="center"/>
    </xf>
    <xf numFmtId="0" fontId="0" fillId="4" borderId="10" xfId="0" applyFill="1" applyBorder="1" applyAlignment="1" applyProtection="1">
      <alignment horizontal="left" vertical="center" wrapText="1"/>
      <protection locked="0"/>
    </xf>
    <xf numFmtId="0" fontId="0" fillId="4" borderId="6"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27" xfId="0" applyFill="1" applyBorder="1" applyAlignment="1" applyProtection="1">
      <protection locked="0"/>
    </xf>
    <xf numFmtId="0" fontId="0" fillId="4" borderId="28" xfId="0" applyFill="1" applyBorder="1" applyAlignment="1" applyProtection="1">
      <protection locked="0"/>
    </xf>
    <xf numFmtId="0" fontId="0" fillId="4" borderId="23" xfId="0" applyFill="1" applyBorder="1" applyAlignment="1" applyProtection="1">
      <protection locked="0"/>
    </xf>
    <xf numFmtId="0" fontId="0" fillId="4" borderId="24" xfId="0" applyFill="1" applyBorder="1" applyAlignment="1" applyProtection="1">
      <protection locked="0"/>
    </xf>
    <xf numFmtId="0" fontId="0" fillId="4" borderId="25" xfId="0" applyFill="1" applyBorder="1" applyAlignment="1" applyProtection="1">
      <protection locked="0"/>
    </xf>
    <xf numFmtId="0" fontId="0" fillId="4" borderId="26" xfId="0" applyFill="1" applyBorder="1" applyAlignment="1" applyProtection="1">
      <protection locked="0"/>
    </xf>
    <xf numFmtId="0" fontId="17" fillId="0" borderId="0" xfId="0" applyFont="1" applyAlignment="1">
      <alignment horizontal="left" vertical="center"/>
    </xf>
    <xf numFmtId="0" fontId="21" fillId="7" borderId="11" xfId="0" applyFont="1" applyFill="1" applyBorder="1" applyAlignment="1">
      <alignment horizontal="left" vertical="center"/>
    </xf>
    <xf numFmtId="43" fontId="19" fillId="4" borderId="31" xfId="1" applyFont="1" applyFill="1" applyBorder="1" applyAlignment="1" applyProtection="1">
      <alignment horizontal="left"/>
      <protection locked="0"/>
    </xf>
    <xf numFmtId="0" fontId="18" fillId="3" borderId="31" xfId="0" applyFont="1" applyFill="1" applyBorder="1" applyAlignment="1">
      <alignment horizontal="left"/>
    </xf>
    <xf numFmtId="0" fontId="15" fillId="2" borderId="15" xfId="0" applyFont="1" applyFill="1" applyBorder="1" applyAlignment="1">
      <alignment horizontal="center"/>
    </xf>
    <xf numFmtId="0" fontId="15" fillId="4" borderId="19" xfId="0" applyFont="1" applyFill="1" applyBorder="1" applyAlignment="1" applyProtection="1">
      <alignment horizontal="left" vertical="top" wrapText="1"/>
      <protection locked="0"/>
    </xf>
    <xf numFmtId="0" fontId="15" fillId="4" borderId="18" xfId="0" applyFont="1" applyFill="1" applyBorder="1" applyAlignment="1" applyProtection="1">
      <alignment horizontal="left" vertical="top" wrapText="1"/>
      <protection locked="0"/>
    </xf>
    <xf numFmtId="0" fontId="15" fillId="4" borderId="17" xfId="0" applyFont="1" applyFill="1" applyBorder="1" applyAlignment="1" applyProtection="1">
      <alignment horizontal="left" vertical="top" wrapText="1"/>
      <protection locked="0"/>
    </xf>
    <xf numFmtId="0" fontId="15" fillId="4" borderId="16" xfId="0" applyFont="1" applyFill="1" applyBorder="1" applyAlignment="1" applyProtection="1">
      <alignment horizontal="left" vertical="top" wrapText="1"/>
      <protection locked="0"/>
    </xf>
    <xf numFmtId="0" fontId="15" fillId="4" borderId="0" xfId="0" applyFont="1" applyFill="1" applyAlignment="1" applyProtection="1">
      <alignment horizontal="left" vertical="top" wrapText="1"/>
      <protection locked="0"/>
    </xf>
    <xf numFmtId="0" fontId="15" fillId="4" borderId="15" xfId="0" applyFont="1" applyFill="1" applyBorder="1" applyAlignment="1" applyProtection="1">
      <alignment horizontal="left" vertical="top" wrapText="1"/>
      <protection locked="0"/>
    </xf>
    <xf numFmtId="0" fontId="15" fillId="4" borderId="14" xfId="0" applyFont="1" applyFill="1" applyBorder="1" applyAlignment="1" applyProtection="1">
      <alignment horizontal="left" vertical="top" wrapText="1"/>
      <protection locked="0"/>
    </xf>
    <xf numFmtId="0" fontId="15" fillId="4" borderId="13" xfId="0" applyFont="1" applyFill="1" applyBorder="1" applyAlignment="1" applyProtection="1">
      <alignment horizontal="left" vertical="top" wrapText="1"/>
      <protection locked="0"/>
    </xf>
    <xf numFmtId="0" fontId="15" fillId="4" borderId="12" xfId="0" applyFont="1" applyFill="1" applyBorder="1" applyAlignment="1" applyProtection="1">
      <alignment horizontal="left" vertical="top" wrapText="1"/>
      <protection locked="0"/>
    </xf>
    <xf numFmtId="0" fontId="3" fillId="2" borderId="8" xfId="0" applyFont="1" applyFill="1" applyBorder="1" applyAlignment="1">
      <alignment horizontal="left" vertical="center"/>
    </xf>
    <xf numFmtId="0" fontId="3" fillId="2" borderId="20" xfId="0" applyFont="1" applyFill="1" applyBorder="1" applyAlignment="1">
      <alignment horizontal="left" vertical="center"/>
    </xf>
    <xf numFmtId="0" fontId="3" fillId="2" borderId="7"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1" fillId="0" borderId="8" xfId="0" applyFont="1" applyBorder="1" applyAlignment="1">
      <alignment horizontal="left"/>
    </xf>
    <xf numFmtId="0" fontId="1" fillId="0" borderId="7"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17" fillId="7" borderId="30" xfId="0" applyFont="1" applyFill="1" applyBorder="1" applyAlignment="1">
      <alignment horizontal="center"/>
    </xf>
    <xf numFmtId="0" fontId="4" fillId="7" borderId="0" xfId="0" applyFont="1" applyFill="1" applyAlignment="1">
      <alignment horizontal="left" vertical="center" wrapText="1"/>
    </xf>
    <xf numFmtId="0" fontId="3" fillId="7" borderId="30" xfId="0" applyFont="1" applyFill="1" applyBorder="1" applyAlignment="1">
      <alignment horizontal="center"/>
    </xf>
    <xf numFmtId="0" fontId="5" fillId="5" borderId="0" xfId="0" applyFont="1" applyFill="1" applyAlignment="1" applyProtection="1">
      <alignment horizontal="center"/>
      <protection locked="0"/>
    </xf>
    <xf numFmtId="0" fontId="0" fillId="0" borderId="0" xfId="0" applyAlignment="1">
      <alignment horizontal="left" vertical="top" wrapText="1"/>
    </xf>
    <xf numFmtId="0" fontId="1" fillId="0" borderId="8" xfId="0" applyFont="1" applyBorder="1" applyAlignment="1">
      <alignment horizontal="left" wrapText="1"/>
    </xf>
    <xf numFmtId="0" fontId="1" fillId="0" borderId="7" xfId="0" applyFont="1" applyBorder="1" applyAlignment="1">
      <alignment horizontal="left" wrapText="1"/>
    </xf>
    <xf numFmtId="0" fontId="3" fillId="5" borderId="3" xfId="0" applyFont="1" applyFill="1" applyBorder="1" applyAlignment="1">
      <alignment horizontal="left" indent="6"/>
    </xf>
    <xf numFmtId="0" fontId="3" fillId="5" borderId="2" xfId="0" applyFont="1" applyFill="1" applyBorder="1" applyAlignment="1">
      <alignment horizontal="left" indent="6"/>
    </xf>
    <xf numFmtId="0" fontId="17" fillId="7" borderId="30" xfId="0" applyFont="1" applyFill="1" applyBorder="1" applyAlignment="1">
      <alignment horizontal="center" wrapText="1"/>
    </xf>
    <xf numFmtId="0" fontId="18" fillId="3" borderId="37" xfId="0" applyFont="1" applyFill="1" applyBorder="1" applyAlignment="1">
      <alignment horizontal="left"/>
    </xf>
    <xf numFmtId="0" fontId="18" fillId="3" borderId="20" xfId="0" applyFont="1" applyFill="1" applyBorder="1" applyAlignment="1">
      <alignment horizontal="left"/>
    </xf>
    <xf numFmtId="0" fontId="18" fillId="3" borderId="38" xfId="0" applyFont="1" applyFill="1" applyBorder="1" applyAlignment="1">
      <alignment horizontal="left"/>
    </xf>
    <xf numFmtId="0" fontId="1" fillId="3" borderId="30" xfId="0" applyFont="1" applyFill="1" applyBorder="1" applyAlignment="1">
      <alignment horizontal="left"/>
    </xf>
    <xf numFmtId="0" fontId="0" fillId="0" borderId="31" xfId="0" applyBorder="1" applyAlignment="1">
      <alignment horizontal="left"/>
    </xf>
    <xf numFmtId="0" fontId="3" fillId="9" borderId="30" xfId="0" applyFont="1" applyFill="1" applyBorder="1" applyAlignment="1">
      <alignment horizontal="center"/>
    </xf>
    <xf numFmtId="0" fontId="18" fillId="6" borderId="23" xfId="0" applyFont="1" applyFill="1" applyBorder="1" applyAlignment="1">
      <alignment horizontal="left"/>
    </xf>
    <xf numFmtId="0" fontId="18" fillId="6" borderId="0" xfId="0" applyFont="1" applyFill="1" applyAlignment="1">
      <alignment horizontal="left"/>
    </xf>
  </cellXfs>
  <cellStyles count="9">
    <cellStyle name="Komma" xfId="1" builtinId="3"/>
    <cellStyle name="Procent 2" xfId="3" xr:uid="{00000000-0005-0000-0000-000001000000}"/>
    <cellStyle name="Standaard" xfId="0" builtinId="0"/>
    <cellStyle name="Standaard 2" xfId="4" xr:uid="{00000000-0005-0000-0000-000003000000}"/>
    <cellStyle name="Standaard 2 2" xfId="7" xr:uid="{00000000-0005-0000-0000-000004000000}"/>
    <cellStyle name="Standaard 3" xfId="5" xr:uid="{00000000-0005-0000-0000-000005000000}"/>
    <cellStyle name="Standaard 4" xfId="8" xr:uid="{00000000-0005-0000-0000-000006000000}"/>
    <cellStyle name="Valuta" xfId="2" builtinId="4"/>
    <cellStyle name="Valuta 2"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32"/>
  <sheetViews>
    <sheetView tabSelected="1" zoomScale="130" zoomScaleNormal="130" zoomScaleSheetLayoutView="130" workbookViewId="0">
      <selection sqref="A1:XFD31"/>
    </sheetView>
  </sheetViews>
  <sheetFormatPr defaultRowHeight="14.4" x14ac:dyDescent="0.3"/>
  <cols>
    <col min="1" max="1" width="155.33203125" customWidth="1"/>
    <col min="8" max="8" width="20.44140625" customWidth="1"/>
    <col min="9" max="9" width="28.5546875" customWidth="1"/>
  </cols>
  <sheetData>
    <row r="1" spans="1:1" s="103" customFormat="1" ht="21.75" customHeight="1" x14ac:dyDescent="0.3">
      <c r="A1" s="103" t="s">
        <v>0</v>
      </c>
    </row>
    <row r="2" spans="1:1" s="103" customFormat="1" ht="21.75" customHeight="1" x14ac:dyDescent="0.3"/>
    <row r="3" spans="1:1" s="103" customFormat="1" ht="21.75" customHeight="1" x14ac:dyDescent="0.3"/>
    <row r="4" spans="1:1" s="103" customFormat="1" ht="21.75" customHeight="1" x14ac:dyDescent="0.3"/>
    <row r="5" spans="1:1" s="103" customFormat="1" ht="21.75" customHeight="1" x14ac:dyDescent="0.3"/>
    <row r="6" spans="1:1" s="103" customFormat="1" ht="21.75" customHeight="1" x14ac:dyDescent="0.3"/>
    <row r="7" spans="1:1" s="103" customFormat="1" ht="21.75" customHeight="1" x14ac:dyDescent="0.3"/>
    <row r="8" spans="1:1" s="103" customFormat="1" ht="21.75" customHeight="1" x14ac:dyDescent="0.3"/>
    <row r="9" spans="1:1" s="103" customFormat="1" ht="21.75" customHeight="1" x14ac:dyDescent="0.3"/>
    <row r="10" spans="1:1" s="103" customFormat="1" ht="21.75" customHeight="1" x14ac:dyDescent="0.3"/>
    <row r="11" spans="1:1" s="103" customFormat="1" ht="21.75" customHeight="1" x14ac:dyDescent="0.3"/>
    <row r="12" spans="1:1" s="103" customFormat="1" ht="21.75" customHeight="1" x14ac:dyDescent="0.3"/>
    <row r="13" spans="1:1" s="103" customFormat="1" ht="21.75" customHeight="1" x14ac:dyDescent="0.3"/>
    <row r="14" spans="1:1" s="103" customFormat="1" ht="21.75" customHeight="1" x14ac:dyDescent="0.3"/>
    <row r="15" spans="1:1" s="103" customFormat="1" ht="21.75" customHeight="1" x14ac:dyDescent="0.3"/>
    <row r="16" spans="1:1" s="103" customFormat="1" ht="21.75" customHeight="1" x14ac:dyDescent="0.3"/>
    <row r="17" spans="1:15" s="103" customFormat="1" ht="21.75" customHeight="1" x14ac:dyDescent="0.3"/>
    <row r="18" spans="1:15" s="103" customFormat="1" ht="21.75" customHeight="1" x14ac:dyDescent="0.3"/>
    <row r="19" spans="1:15" s="103" customFormat="1" ht="21.75" customHeight="1" x14ac:dyDescent="0.3"/>
    <row r="20" spans="1:15" s="103" customFormat="1" ht="21.75" customHeight="1" x14ac:dyDescent="0.3"/>
    <row r="21" spans="1:15" s="103" customFormat="1" ht="21.75" customHeight="1" x14ac:dyDescent="0.3"/>
    <row r="22" spans="1:15" s="103" customFormat="1" ht="21.75" customHeight="1" x14ac:dyDescent="0.3"/>
    <row r="23" spans="1:15" s="103" customFormat="1" ht="21.75" customHeight="1" x14ac:dyDescent="0.3"/>
    <row r="24" spans="1:15" s="103" customFormat="1" ht="21.75" customHeight="1" x14ac:dyDescent="0.3"/>
    <row r="25" spans="1:15" s="103" customFormat="1" ht="21.75" customHeight="1" x14ac:dyDescent="0.3"/>
    <row r="26" spans="1:15" s="103" customFormat="1" ht="21.6" customHeight="1" x14ac:dyDescent="0.3"/>
    <row r="27" spans="1:15" s="103" customFormat="1" ht="21.6" customHeight="1" x14ac:dyDescent="0.3"/>
    <row r="28" spans="1:15" s="103" customFormat="1" ht="21.6" customHeight="1" x14ac:dyDescent="0.3"/>
    <row r="29" spans="1:15" s="103" customFormat="1" ht="21.6" customHeight="1" x14ac:dyDescent="0.3"/>
    <row r="30" spans="1:15" s="103" customFormat="1" ht="21.6" customHeight="1" x14ac:dyDescent="0.3"/>
    <row r="31" spans="1:15" s="103" customFormat="1" ht="21.6" customHeight="1" x14ac:dyDescent="0.3"/>
    <row r="32" spans="1:15" x14ac:dyDescent="0.3">
      <c r="A32" s="75"/>
      <c r="B32" s="1"/>
      <c r="C32" s="1"/>
      <c r="D32" s="1"/>
      <c r="E32" s="1"/>
      <c r="F32" s="1"/>
      <c r="G32" s="1"/>
      <c r="H32" s="1"/>
      <c r="I32" s="1"/>
      <c r="J32" s="1"/>
      <c r="K32" s="1"/>
      <c r="L32" s="1"/>
      <c r="M32" s="1"/>
      <c r="N32" s="1"/>
      <c r="O32" s="1"/>
    </row>
  </sheetData>
  <sheetProtection algorithmName="SHA-512" hashValue="lCS4X98Lx95bmU2ewg/EUTiMgqkAK2CY7klADQIktNlpQncbwfU7FfuqU0/8aBrNIl7t+UnZiXDfjv/DE6x7UQ==" saltValue="6d2JvXeOZGApzL/KJjTj7w==" spinCount="100000" sheet="1" objects="1" scenarios="1"/>
  <mergeCells count="1">
    <mergeCell ref="A1:XFD3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D43F-524E-41A2-BB5F-52435C14392C}">
  <dimension ref="A1:F255"/>
  <sheetViews>
    <sheetView topLeftCell="A228" workbookViewId="0">
      <selection activeCell="O242" sqref="O242"/>
    </sheetView>
  </sheetViews>
  <sheetFormatPr defaultRowHeight="14.4" x14ac:dyDescent="0.3"/>
  <cols>
    <col min="1" max="1" width="17.33203125" customWidth="1"/>
    <col min="3" max="3" width="14.88671875" bestFit="1" customWidth="1"/>
    <col min="4" max="4" width="13.44140625" customWidth="1"/>
    <col min="5" max="5" width="62.5546875" bestFit="1" customWidth="1"/>
  </cols>
  <sheetData>
    <row r="1" spans="1:6" x14ac:dyDescent="0.3">
      <c r="A1" t="s">
        <v>2</v>
      </c>
      <c r="B1" t="s">
        <v>176</v>
      </c>
      <c r="C1" t="s">
        <v>177</v>
      </c>
      <c r="D1" t="s">
        <v>178</v>
      </c>
      <c r="E1" t="s">
        <v>179</v>
      </c>
      <c r="F1" t="s">
        <v>180</v>
      </c>
    </row>
    <row r="2" spans="1:6" x14ac:dyDescent="0.3">
      <c r="A2" t="str">
        <f>Beesel!$C$9</f>
        <v xml:space="preserve"> </v>
      </c>
      <c r="B2" t="str">
        <f>Beesel!$C$11</f>
        <v xml:space="preserve"> </v>
      </c>
      <c r="C2">
        <v>889</v>
      </c>
      <c r="D2" s="87">
        <f>Beesel!$J$21</f>
        <v>0</v>
      </c>
      <c r="E2" s="33" t="s">
        <v>32</v>
      </c>
      <c r="F2" t="s">
        <v>181</v>
      </c>
    </row>
    <row r="3" spans="1:6" x14ac:dyDescent="0.3">
      <c r="A3" t="str">
        <f>Beesel!$C$9</f>
        <v xml:space="preserve"> </v>
      </c>
      <c r="B3" t="str">
        <f>Beesel!$C$11</f>
        <v xml:space="preserve"> </v>
      </c>
      <c r="C3">
        <v>889</v>
      </c>
      <c r="D3" s="87">
        <f>Beesel!$J$25</f>
        <v>0</v>
      </c>
      <c r="E3" s="33" t="s">
        <v>37</v>
      </c>
      <c r="F3" t="s">
        <v>181</v>
      </c>
    </row>
    <row r="4" spans="1:6" x14ac:dyDescent="0.3">
      <c r="A4" t="str">
        <f>Beesel!$C$9</f>
        <v xml:space="preserve"> </v>
      </c>
      <c r="B4" t="str">
        <f>Beesel!$C$11</f>
        <v xml:space="preserve"> </v>
      </c>
      <c r="C4">
        <v>889</v>
      </c>
      <c r="D4" s="87">
        <f>Beesel!$J$26</f>
        <v>0</v>
      </c>
      <c r="E4" s="33" t="s">
        <v>38</v>
      </c>
      <c r="F4" t="s">
        <v>181</v>
      </c>
    </row>
    <row r="5" spans="1:6" x14ac:dyDescent="0.3">
      <c r="A5" t="str">
        <f>Beesel!$C$9</f>
        <v xml:space="preserve"> </v>
      </c>
      <c r="B5" t="str">
        <f>Beesel!$C$11</f>
        <v xml:space="preserve"> </v>
      </c>
      <c r="C5">
        <v>889</v>
      </c>
      <c r="D5" s="87">
        <f>Beesel!$J$27</f>
        <v>0</v>
      </c>
      <c r="E5" s="33" t="s">
        <v>41</v>
      </c>
      <c r="F5" t="s">
        <v>181</v>
      </c>
    </row>
    <row r="6" spans="1:6" x14ac:dyDescent="0.3">
      <c r="A6" t="str">
        <f>Beesel!$C$9</f>
        <v xml:space="preserve"> </v>
      </c>
      <c r="B6" t="str">
        <f>Beesel!$C$11</f>
        <v xml:space="preserve"> </v>
      </c>
      <c r="C6">
        <v>889</v>
      </c>
      <c r="D6" s="87">
        <f>Beesel!$J$28</f>
        <v>0</v>
      </c>
      <c r="E6" s="33" t="s">
        <v>42</v>
      </c>
      <c r="F6" t="s">
        <v>181</v>
      </c>
    </row>
    <row r="7" spans="1:6" x14ac:dyDescent="0.3">
      <c r="A7" t="str">
        <f>Beesel!$C$9</f>
        <v xml:space="preserve"> </v>
      </c>
      <c r="B7" t="str">
        <f>Beesel!$C$11</f>
        <v xml:space="preserve"> </v>
      </c>
      <c r="C7">
        <v>889</v>
      </c>
      <c r="D7" s="87">
        <f>Beesel!$J$32</f>
        <v>0</v>
      </c>
      <c r="E7" s="33" t="s">
        <v>44</v>
      </c>
      <c r="F7" t="s">
        <v>181</v>
      </c>
    </row>
    <row r="8" spans="1:6" x14ac:dyDescent="0.3">
      <c r="A8" t="str">
        <f>Beesel!$C$9</f>
        <v xml:space="preserve"> </v>
      </c>
      <c r="B8" t="str">
        <f>Beesel!$C$11</f>
        <v xml:space="preserve"> </v>
      </c>
      <c r="C8">
        <v>889</v>
      </c>
      <c r="D8" s="87">
        <f>Beesel!$J$36</f>
        <v>0</v>
      </c>
      <c r="E8" s="33" t="s">
        <v>46</v>
      </c>
      <c r="F8" t="s">
        <v>181</v>
      </c>
    </row>
    <row r="9" spans="1:6" x14ac:dyDescent="0.3">
      <c r="A9" t="str">
        <f>Beesel!$C$9</f>
        <v xml:space="preserve"> </v>
      </c>
      <c r="B9" t="str">
        <f>Beesel!$C$11</f>
        <v xml:space="preserve"> </v>
      </c>
      <c r="C9">
        <v>889</v>
      </c>
      <c r="D9" s="87">
        <f>Beesel!$J$40</f>
        <v>0</v>
      </c>
      <c r="E9" s="33" t="s">
        <v>49</v>
      </c>
      <c r="F9" t="s">
        <v>181</v>
      </c>
    </row>
    <row r="10" spans="1:6" x14ac:dyDescent="0.3">
      <c r="A10" t="str">
        <f>Beesel!$C$9</f>
        <v xml:space="preserve"> </v>
      </c>
      <c r="B10" t="str">
        <f>Beesel!$C$11</f>
        <v xml:space="preserve"> </v>
      </c>
      <c r="C10">
        <v>889</v>
      </c>
      <c r="D10" s="87">
        <f>Beesel!$J$41</f>
        <v>0</v>
      </c>
      <c r="E10" s="33" t="s">
        <v>51</v>
      </c>
      <c r="F10" t="s">
        <v>181</v>
      </c>
    </row>
    <row r="11" spans="1:6" x14ac:dyDescent="0.3">
      <c r="A11" t="str">
        <f>Beesel!$C$9</f>
        <v xml:space="preserve"> </v>
      </c>
      <c r="B11" t="str">
        <f>Beesel!$C$11</f>
        <v xml:space="preserve"> </v>
      </c>
      <c r="C11">
        <v>889</v>
      </c>
      <c r="D11" s="87">
        <f>SUM(Beesel!$J$45:$J$47)</f>
        <v>0</v>
      </c>
      <c r="E11" s="33" t="s">
        <v>58</v>
      </c>
      <c r="F11" t="s">
        <v>181</v>
      </c>
    </row>
    <row r="12" spans="1:6" x14ac:dyDescent="0.3">
      <c r="A12" t="str">
        <f>Beesel!$C$9</f>
        <v xml:space="preserve"> </v>
      </c>
      <c r="B12" t="str">
        <f>Beesel!$C$11</f>
        <v xml:space="preserve"> </v>
      </c>
      <c r="C12">
        <v>889</v>
      </c>
      <c r="D12" s="87">
        <f>SUM(Beesel!$J$48:$J$50)</f>
        <v>0</v>
      </c>
      <c r="E12" s="33" t="s">
        <v>62</v>
      </c>
      <c r="F12" t="s">
        <v>181</v>
      </c>
    </row>
    <row r="13" spans="1:6" x14ac:dyDescent="0.3">
      <c r="A13" t="str">
        <f>Beesel!$C$9</f>
        <v xml:space="preserve"> </v>
      </c>
      <c r="B13" t="str">
        <f>Beesel!$C$11</f>
        <v xml:space="preserve"> </v>
      </c>
      <c r="C13">
        <v>889</v>
      </c>
      <c r="D13" s="87">
        <f>SUM(Beesel!$J$51:$J$52)</f>
        <v>0</v>
      </c>
      <c r="E13" s="33" t="s">
        <v>66</v>
      </c>
      <c r="F13" t="s">
        <v>181</v>
      </c>
    </row>
    <row r="14" spans="1:6" x14ac:dyDescent="0.3">
      <c r="A14" t="str">
        <f>Beesel!$C$9</f>
        <v xml:space="preserve"> </v>
      </c>
      <c r="B14" t="str">
        <f>Beesel!$C$11</f>
        <v xml:space="preserve"> </v>
      </c>
      <c r="C14">
        <v>889</v>
      </c>
      <c r="D14" s="87">
        <f>SUM(Beesel!$J$53:$J$54)</f>
        <v>0</v>
      </c>
      <c r="E14" s="56" t="s">
        <v>69</v>
      </c>
      <c r="F14" t="s">
        <v>181</v>
      </c>
    </row>
    <row r="15" spans="1:6" x14ac:dyDescent="0.3">
      <c r="A15" t="str">
        <f>Beesel!$C$9</f>
        <v xml:space="preserve"> </v>
      </c>
      <c r="B15" t="str">
        <f>Beesel!$C$11</f>
        <v xml:space="preserve"> </v>
      </c>
      <c r="C15">
        <v>889</v>
      </c>
      <c r="D15" s="87">
        <f>SUM(Beesel!$J$55:$J$56)</f>
        <v>0</v>
      </c>
      <c r="E15" s="56" t="s">
        <v>72</v>
      </c>
      <c r="F15" t="s">
        <v>181</v>
      </c>
    </row>
    <row r="16" spans="1:6" x14ac:dyDescent="0.3">
      <c r="A16" t="str">
        <f>Beesel!$C$9</f>
        <v xml:space="preserve"> </v>
      </c>
      <c r="B16" t="str">
        <f>Beesel!$C$11</f>
        <v xml:space="preserve"> </v>
      </c>
      <c r="C16">
        <v>889</v>
      </c>
      <c r="D16" s="87">
        <f>SUM(Beesel!J66:$J$68)</f>
        <v>0</v>
      </c>
      <c r="E16" s="33" t="s">
        <v>76</v>
      </c>
      <c r="F16" t="s">
        <v>181</v>
      </c>
    </row>
    <row r="17" spans="1:6" x14ac:dyDescent="0.3">
      <c r="A17" t="str">
        <f>Beesel!$C$9</f>
        <v xml:space="preserve"> </v>
      </c>
      <c r="B17" t="str">
        <f>Beesel!$C$11</f>
        <v xml:space="preserve"> </v>
      </c>
      <c r="C17">
        <v>889</v>
      </c>
      <c r="D17" s="87">
        <f>SUM(Beesel!$J$69:$J$71)</f>
        <v>0</v>
      </c>
      <c r="E17" s="33" t="s">
        <v>80</v>
      </c>
      <c r="F17" t="s">
        <v>181</v>
      </c>
    </row>
    <row r="18" spans="1:6" x14ac:dyDescent="0.3">
      <c r="A18" t="str">
        <f>Beesel!$C$9</f>
        <v xml:space="preserve"> </v>
      </c>
      <c r="B18" t="str">
        <f>Beesel!$C$11</f>
        <v xml:space="preserve"> </v>
      </c>
      <c r="C18">
        <v>889</v>
      </c>
      <c r="D18" s="87">
        <f>SUM(Beesel!$J$72:$J$74)</f>
        <v>0</v>
      </c>
      <c r="E18" s="33" t="s">
        <v>84</v>
      </c>
      <c r="F18" t="s">
        <v>181</v>
      </c>
    </row>
    <row r="19" spans="1:6" x14ac:dyDescent="0.3">
      <c r="A19" t="str">
        <f>Beesel!$C$9</f>
        <v xml:space="preserve"> </v>
      </c>
      <c r="B19" t="str">
        <f>Beesel!$C$11</f>
        <v xml:space="preserve"> </v>
      </c>
      <c r="C19">
        <v>889</v>
      </c>
      <c r="D19" s="87">
        <f>Beesel!$J$76</f>
        <v>0</v>
      </c>
      <c r="E19" s="33" t="s">
        <v>88</v>
      </c>
      <c r="F19" t="s">
        <v>181</v>
      </c>
    </row>
    <row r="20" spans="1:6" x14ac:dyDescent="0.3">
      <c r="A20" t="str">
        <f>Beesel!$C$9</f>
        <v xml:space="preserve"> </v>
      </c>
      <c r="B20" t="str">
        <f>Beesel!$C$11</f>
        <v xml:space="preserve"> </v>
      </c>
      <c r="C20">
        <v>889</v>
      </c>
      <c r="D20" s="87">
        <f>Beesel!$J$77</f>
        <v>0</v>
      </c>
      <c r="E20" s="33" t="s">
        <v>91</v>
      </c>
      <c r="F20" t="s">
        <v>181</v>
      </c>
    </row>
    <row r="21" spans="1:6" x14ac:dyDescent="0.3">
      <c r="A21" t="str">
        <f>Beesel!$C$9</f>
        <v xml:space="preserve"> </v>
      </c>
      <c r="B21" t="str">
        <f>Beesel!$C$11</f>
        <v xml:space="preserve"> </v>
      </c>
      <c r="C21">
        <v>889</v>
      </c>
      <c r="D21" s="87">
        <f>SUM(Beesel!$J$81:$J$83)</f>
        <v>0</v>
      </c>
      <c r="E21" s="33" t="s">
        <v>94</v>
      </c>
      <c r="F21" t="s">
        <v>181</v>
      </c>
    </row>
    <row r="22" spans="1:6" x14ac:dyDescent="0.3">
      <c r="A22" t="str">
        <f>Beesel!$C$9</f>
        <v xml:space="preserve"> </v>
      </c>
      <c r="B22" t="str">
        <f>Beesel!$C$11</f>
        <v xml:space="preserve"> </v>
      </c>
      <c r="C22">
        <v>889</v>
      </c>
      <c r="D22" s="87">
        <f>SUM(Beesel!$J$84:$J$86)</f>
        <v>0</v>
      </c>
      <c r="E22" s="33" t="s">
        <v>98</v>
      </c>
      <c r="F22" t="s">
        <v>181</v>
      </c>
    </row>
    <row r="23" spans="1:6" x14ac:dyDescent="0.3">
      <c r="A23" t="str">
        <f>Beesel!$C$9</f>
        <v xml:space="preserve"> </v>
      </c>
      <c r="B23" t="str">
        <f>Beesel!$C$11</f>
        <v xml:space="preserve"> </v>
      </c>
      <c r="C23">
        <v>889</v>
      </c>
      <c r="D23" s="87">
        <f>SUM(Beesel!$J$87:$J$89)</f>
        <v>0</v>
      </c>
      <c r="E23" s="33" t="s">
        <v>102</v>
      </c>
      <c r="F23" t="s">
        <v>181</v>
      </c>
    </row>
    <row r="24" spans="1:6" x14ac:dyDescent="0.3">
      <c r="A24" t="str">
        <f>Beesel!$C$9</f>
        <v xml:space="preserve"> </v>
      </c>
      <c r="B24" t="str">
        <f>Beesel!$C$11</f>
        <v xml:space="preserve"> </v>
      </c>
      <c r="C24">
        <v>889</v>
      </c>
      <c r="D24" s="87">
        <f>Beesel!$J$91</f>
        <v>0</v>
      </c>
      <c r="E24" s="33" t="s">
        <v>106</v>
      </c>
      <c r="F24" t="s">
        <v>181</v>
      </c>
    </row>
    <row r="25" spans="1:6" x14ac:dyDescent="0.3">
      <c r="A25" t="str">
        <f>Beesel!$C$9</f>
        <v xml:space="preserve"> </v>
      </c>
      <c r="B25" t="str">
        <f>Beesel!$C$11</f>
        <v xml:space="preserve"> </v>
      </c>
      <c r="C25">
        <v>889</v>
      </c>
      <c r="D25" s="87">
        <f>Beesel!$J$92</f>
        <v>0</v>
      </c>
      <c r="E25" s="33" t="s">
        <v>108</v>
      </c>
      <c r="F25" t="s">
        <v>181</v>
      </c>
    </row>
    <row r="26" spans="1:6" x14ac:dyDescent="0.3">
      <c r="A26" t="str">
        <f>Beesel!$C$9</f>
        <v xml:space="preserve"> </v>
      </c>
      <c r="B26" t="str">
        <f>Beesel!$C$11</f>
        <v xml:space="preserve"> </v>
      </c>
      <c r="C26">
        <v>889</v>
      </c>
      <c r="D26" s="87">
        <f>SUM(Beesel!$J$94:$J$96)</f>
        <v>0</v>
      </c>
      <c r="E26" s="33" t="s">
        <v>110</v>
      </c>
      <c r="F26" t="s">
        <v>181</v>
      </c>
    </row>
    <row r="27" spans="1:6" x14ac:dyDescent="0.3">
      <c r="A27" t="str">
        <f>Beesel!$C$9</f>
        <v xml:space="preserve"> </v>
      </c>
      <c r="B27" t="str">
        <f>Beesel!$C$11</f>
        <v xml:space="preserve"> </v>
      </c>
      <c r="C27">
        <v>889</v>
      </c>
      <c r="D27" s="87">
        <f>SUM(Beesel!$J$97:$J$99)</f>
        <v>0</v>
      </c>
      <c r="E27" s="33" t="s">
        <v>114</v>
      </c>
      <c r="F27" t="s">
        <v>181</v>
      </c>
    </row>
    <row r="28" spans="1:6" x14ac:dyDescent="0.3">
      <c r="A28" t="str">
        <f>Beesel!$C$9</f>
        <v xml:space="preserve"> </v>
      </c>
      <c r="B28" t="str">
        <f>Beesel!$C$11</f>
        <v xml:space="preserve"> </v>
      </c>
      <c r="C28">
        <v>889</v>
      </c>
      <c r="D28" s="87">
        <f>SUM(Beesel!$J$100:$J$102)</f>
        <v>0</v>
      </c>
      <c r="E28" s="56" t="s">
        <v>118</v>
      </c>
      <c r="F28" t="s">
        <v>181</v>
      </c>
    </row>
    <row r="29" spans="1:6" x14ac:dyDescent="0.3">
      <c r="A29" t="str">
        <f>Beesel!$C$9</f>
        <v xml:space="preserve"> </v>
      </c>
      <c r="B29" t="str">
        <f>Beesel!$C$11</f>
        <v xml:space="preserve"> </v>
      </c>
      <c r="C29">
        <v>889</v>
      </c>
      <c r="D29" s="87">
        <f>Beesel!$J$104</f>
        <v>0</v>
      </c>
      <c r="E29" s="56" t="s">
        <v>122</v>
      </c>
      <c r="F29" t="s">
        <v>181</v>
      </c>
    </row>
    <row r="30" spans="1:6" x14ac:dyDescent="0.3">
      <c r="A30" t="str">
        <f>Beesel!$C$9</f>
        <v xml:space="preserve"> </v>
      </c>
      <c r="B30" t="str">
        <f>Beesel!$C$11</f>
        <v xml:space="preserve"> </v>
      </c>
      <c r="C30">
        <v>889</v>
      </c>
      <c r="D30" s="87">
        <f>Beesel!$J$105</f>
        <v>0</v>
      </c>
      <c r="E30" s="33" t="s">
        <v>124</v>
      </c>
      <c r="F30" t="s">
        <v>181</v>
      </c>
    </row>
    <row r="31" spans="1:6" x14ac:dyDescent="0.3">
      <c r="A31" t="str">
        <f>Beesel!$C$9</f>
        <v xml:space="preserve"> </v>
      </c>
      <c r="B31" t="str">
        <f>Beesel!$C$11</f>
        <v xml:space="preserve"> </v>
      </c>
      <c r="C31">
        <v>889</v>
      </c>
      <c r="D31" s="87">
        <f>SUM(Beesel!$J$107:$J$109)</f>
        <v>0</v>
      </c>
      <c r="E31" s="33" t="s">
        <v>126</v>
      </c>
      <c r="F31" t="s">
        <v>181</v>
      </c>
    </row>
    <row r="32" spans="1:6" x14ac:dyDescent="0.3">
      <c r="A32" t="str">
        <f>Beesel!$C$9</f>
        <v xml:space="preserve"> </v>
      </c>
      <c r="B32" t="str">
        <f>Beesel!$C$11</f>
        <v xml:space="preserve"> </v>
      </c>
      <c r="C32">
        <v>889</v>
      </c>
      <c r="D32" s="87">
        <f>SUM(Beesel!$J$110:$J$112)</f>
        <v>0</v>
      </c>
      <c r="E32" s="33" t="s">
        <v>130</v>
      </c>
      <c r="F32" t="s">
        <v>181</v>
      </c>
    </row>
    <row r="33" spans="1:6" x14ac:dyDescent="0.3">
      <c r="A33" t="str">
        <f>Beesel!$C$9</f>
        <v xml:space="preserve"> </v>
      </c>
      <c r="B33" t="str">
        <f>Beesel!$C$11</f>
        <v xml:space="preserve"> </v>
      </c>
      <c r="C33">
        <v>889</v>
      </c>
      <c r="D33" s="87">
        <f>Beesel!$J$114</f>
        <v>0</v>
      </c>
      <c r="E33" s="33" t="s">
        <v>134</v>
      </c>
      <c r="F33" t="s">
        <v>181</v>
      </c>
    </row>
    <row r="34" spans="1:6" x14ac:dyDescent="0.3">
      <c r="A34" t="str">
        <f>Beesel!$C$9</f>
        <v xml:space="preserve"> </v>
      </c>
      <c r="B34" t="str">
        <f>Beesel!$C$11</f>
        <v xml:space="preserve"> </v>
      </c>
      <c r="C34">
        <v>889</v>
      </c>
      <c r="D34" s="87">
        <f>Beesel!$J$115</f>
        <v>0</v>
      </c>
      <c r="E34" s="56" t="s">
        <v>136</v>
      </c>
      <c r="F34" t="s">
        <v>181</v>
      </c>
    </row>
    <row r="35" spans="1:6" x14ac:dyDescent="0.3">
      <c r="A35" t="str">
        <f>Beesel!$C$9</f>
        <v xml:space="preserve"> </v>
      </c>
      <c r="B35" t="str">
        <f>Beesel!$C$11</f>
        <v xml:space="preserve"> </v>
      </c>
      <c r="C35">
        <v>889</v>
      </c>
      <c r="D35" s="87">
        <f>Beesel!$J$119</f>
        <v>0</v>
      </c>
      <c r="E35" s="33" t="s">
        <v>139</v>
      </c>
      <c r="F35" t="s">
        <v>181</v>
      </c>
    </row>
    <row r="36" spans="1:6" x14ac:dyDescent="0.3">
      <c r="A36" t="str">
        <f>Beesel!$C$9</f>
        <v xml:space="preserve"> </v>
      </c>
      <c r="B36" t="str">
        <f>Beesel!$C$11</f>
        <v xml:space="preserve"> </v>
      </c>
      <c r="C36">
        <v>889</v>
      </c>
      <c r="D36" s="87">
        <f>Beesel!$J$120</f>
        <v>0</v>
      </c>
      <c r="E36" s="33" t="s">
        <v>141</v>
      </c>
      <c r="F36" t="s">
        <v>181</v>
      </c>
    </row>
    <row r="37" spans="1:6" x14ac:dyDescent="0.3">
      <c r="A37" t="str">
        <f>Beesel!$C$9</f>
        <v xml:space="preserve"> </v>
      </c>
      <c r="B37" t="str">
        <f>Beesel!$C$11</f>
        <v xml:space="preserve"> </v>
      </c>
      <c r="C37">
        <v>889</v>
      </c>
      <c r="D37" s="87">
        <f>Beesel!J63</f>
        <v>0</v>
      </c>
      <c r="E37" s="88" t="s">
        <v>190</v>
      </c>
      <c r="F37" t="s">
        <v>181</v>
      </c>
    </row>
    <row r="38" spans="1:6" x14ac:dyDescent="0.3">
      <c r="A38" t="str">
        <f>Beesel!$C$9</f>
        <v xml:space="preserve"> </v>
      </c>
      <c r="B38" t="str">
        <f>Beesel!$C$11</f>
        <v xml:space="preserve"> </v>
      </c>
      <c r="C38">
        <v>889</v>
      </c>
      <c r="D38" s="87">
        <f>Beesel!$J$137</f>
        <v>0</v>
      </c>
      <c r="E38" s="88" t="s">
        <v>34</v>
      </c>
      <c r="F38" t="s">
        <v>181</v>
      </c>
    </row>
    <row r="39" spans="1:6" x14ac:dyDescent="0.3">
      <c r="A39" t="str">
        <f>Gennep!$C$9</f>
        <v xml:space="preserve"> </v>
      </c>
      <c r="B39" t="str">
        <f>Gennep!$C$11</f>
        <v xml:space="preserve"> </v>
      </c>
      <c r="C39">
        <v>907</v>
      </c>
      <c r="D39" s="87">
        <f>Gennep!$J$21</f>
        <v>0</v>
      </c>
      <c r="E39" s="33" t="s">
        <v>32</v>
      </c>
      <c r="F39" t="s">
        <v>181</v>
      </c>
    </row>
    <row r="40" spans="1:6" x14ac:dyDescent="0.3">
      <c r="A40" t="str">
        <f>Gennep!$C$9</f>
        <v xml:space="preserve"> </v>
      </c>
      <c r="B40" t="str">
        <f>Gennep!$C$11</f>
        <v xml:space="preserve"> </v>
      </c>
      <c r="C40">
        <v>907</v>
      </c>
      <c r="D40" s="87">
        <f>Gennep!$J$25</f>
        <v>0</v>
      </c>
      <c r="E40" s="33" t="s">
        <v>37</v>
      </c>
      <c r="F40" t="s">
        <v>181</v>
      </c>
    </row>
    <row r="41" spans="1:6" x14ac:dyDescent="0.3">
      <c r="A41" t="str">
        <f>Gennep!$C$9</f>
        <v xml:space="preserve"> </v>
      </c>
      <c r="B41" t="str">
        <f>Gennep!$C$11</f>
        <v xml:space="preserve"> </v>
      </c>
      <c r="C41">
        <v>907</v>
      </c>
      <c r="D41" s="87">
        <f>Gennep!$J$26</f>
        <v>0</v>
      </c>
      <c r="E41" s="33" t="s">
        <v>38</v>
      </c>
      <c r="F41" t="s">
        <v>181</v>
      </c>
    </row>
    <row r="42" spans="1:6" x14ac:dyDescent="0.3">
      <c r="A42" t="str">
        <f>Gennep!$C$9</f>
        <v xml:space="preserve"> </v>
      </c>
      <c r="B42" t="str">
        <f>Gennep!$C$11</f>
        <v xml:space="preserve"> </v>
      </c>
      <c r="C42">
        <v>907</v>
      </c>
      <c r="D42" s="87">
        <f>Gennep!$J$27</f>
        <v>0</v>
      </c>
      <c r="E42" s="33" t="s">
        <v>41</v>
      </c>
      <c r="F42" t="s">
        <v>181</v>
      </c>
    </row>
    <row r="43" spans="1:6" x14ac:dyDescent="0.3">
      <c r="A43" t="str">
        <f>Gennep!$C$9</f>
        <v xml:space="preserve"> </v>
      </c>
      <c r="B43" t="str">
        <f>Gennep!$C$11</f>
        <v xml:space="preserve"> </v>
      </c>
      <c r="C43">
        <v>907</v>
      </c>
      <c r="D43" s="87">
        <f>Gennep!$J$28</f>
        <v>0</v>
      </c>
      <c r="E43" s="33" t="s">
        <v>42</v>
      </c>
      <c r="F43" t="s">
        <v>181</v>
      </c>
    </row>
    <row r="44" spans="1:6" x14ac:dyDescent="0.3">
      <c r="A44" t="str">
        <f>Gennep!$C$9</f>
        <v xml:space="preserve"> </v>
      </c>
      <c r="B44" t="str">
        <f>Gennep!$C$11</f>
        <v xml:space="preserve"> </v>
      </c>
      <c r="C44">
        <v>907</v>
      </c>
      <c r="D44" s="87">
        <f>Gennep!$J$32</f>
        <v>0</v>
      </c>
      <c r="E44" s="33" t="s">
        <v>44</v>
      </c>
      <c r="F44" t="s">
        <v>181</v>
      </c>
    </row>
    <row r="45" spans="1:6" x14ac:dyDescent="0.3">
      <c r="A45" t="str">
        <f>Gennep!$C$9</f>
        <v xml:space="preserve"> </v>
      </c>
      <c r="B45" t="str">
        <f>Gennep!$C$11</f>
        <v xml:space="preserve"> </v>
      </c>
      <c r="C45">
        <v>907</v>
      </c>
      <c r="D45" s="87">
        <f>Gennep!$J$36</f>
        <v>0</v>
      </c>
      <c r="E45" s="33" t="s">
        <v>46</v>
      </c>
      <c r="F45" t="s">
        <v>181</v>
      </c>
    </row>
    <row r="46" spans="1:6" x14ac:dyDescent="0.3">
      <c r="A46" t="str">
        <f>Gennep!$C$9</f>
        <v xml:space="preserve"> </v>
      </c>
      <c r="B46" t="str">
        <f>Gennep!$C$11</f>
        <v xml:space="preserve"> </v>
      </c>
      <c r="C46">
        <v>907</v>
      </c>
      <c r="D46" s="87">
        <f>Gennep!$J$40</f>
        <v>0</v>
      </c>
      <c r="E46" s="33" t="s">
        <v>49</v>
      </c>
      <c r="F46" t="s">
        <v>181</v>
      </c>
    </row>
    <row r="47" spans="1:6" x14ac:dyDescent="0.3">
      <c r="A47" t="str">
        <f>Gennep!$C$9</f>
        <v xml:space="preserve"> </v>
      </c>
      <c r="B47" t="str">
        <f>Gennep!$C$11</f>
        <v xml:space="preserve"> </v>
      </c>
      <c r="C47">
        <v>907</v>
      </c>
      <c r="D47" s="87">
        <f>Gennep!$J$41</f>
        <v>0</v>
      </c>
      <c r="E47" s="33" t="s">
        <v>51</v>
      </c>
      <c r="F47" t="s">
        <v>181</v>
      </c>
    </row>
    <row r="48" spans="1:6" x14ac:dyDescent="0.3">
      <c r="A48" t="str">
        <f>Gennep!$C$9</f>
        <v xml:space="preserve"> </v>
      </c>
      <c r="B48" t="str">
        <f>Gennep!$C$11</f>
        <v xml:space="preserve"> </v>
      </c>
      <c r="C48">
        <v>907</v>
      </c>
      <c r="D48" s="87">
        <f>SUM(Gennep!$J$45:$J$47)</f>
        <v>0</v>
      </c>
      <c r="E48" s="33" t="s">
        <v>58</v>
      </c>
      <c r="F48" t="s">
        <v>181</v>
      </c>
    </row>
    <row r="49" spans="1:6" x14ac:dyDescent="0.3">
      <c r="A49" t="str">
        <f>Gennep!$C$9</f>
        <v xml:space="preserve"> </v>
      </c>
      <c r="B49" t="str">
        <f>Gennep!$C$11</f>
        <v xml:space="preserve"> </v>
      </c>
      <c r="C49">
        <v>907</v>
      </c>
      <c r="D49" s="87">
        <f>SUM(Gennep!$J$48:$J$50)</f>
        <v>0</v>
      </c>
      <c r="E49" s="33" t="s">
        <v>62</v>
      </c>
      <c r="F49" t="s">
        <v>181</v>
      </c>
    </row>
    <row r="50" spans="1:6" x14ac:dyDescent="0.3">
      <c r="A50" t="str">
        <f>Gennep!$C$9</f>
        <v xml:space="preserve"> </v>
      </c>
      <c r="B50" t="str">
        <f>Gennep!$C$11</f>
        <v xml:space="preserve"> </v>
      </c>
      <c r="C50">
        <v>907</v>
      </c>
      <c r="D50" s="87">
        <f>SUM(Gennep!$J$51:$J$52)</f>
        <v>0</v>
      </c>
      <c r="E50" s="33" t="s">
        <v>66</v>
      </c>
      <c r="F50" t="s">
        <v>181</v>
      </c>
    </row>
    <row r="51" spans="1:6" x14ac:dyDescent="0.3">
      <c r="A51" t="str">
        <f>Gennep!$C$9</f>
        <v xml:space="preserve"> </v>
      </c>
      <c r="B51" t="str">
        <f>Gennep!$C$11</f>
        <v xml:space="preserve"> </v>
      </c>
      <c r="C51">
        <v>907</v>
      </c>
      <c r="D51" s="87">
        <f>SUM(Gennep!$J$53:$J$54)</f>
        <v>0</v>
      </c>
      <c r="E51" s="56" t="s">
        <v>69</v>
      </c>
      <c r="F51" t="s">
        <v>181</v>
      </c>
    </row>
    <row r="52" spans="1:6" x14ac:dyDescent="0.3">
      <c r="A52" t="str">
        <f>Gennep!$C$9</f>
        <v xml:space="preserve"> </v>
      </c>
      <c r="B52" t="str">
        <f>Gennep!$C$11</f>
        <v xml:space="preserve"> </v>
      </c>
      <c r="C52">
        <v>907</v>
      </c>
      <c r="D52" s="87">
        <f>SUM(Gennep!$J$55:$J$56)</f>
        <v>0</v>
      </c>
      <c r="E52" s="56" t="s">
        <v>72</v>
      </c>
      <c r="F52" t="s">
        <v>181</v>
      </c>
    </row>
    <row r="53" spans="1:6" x14ac:dyDescent="0.3">
      <c r="A53" t="str">
        <f>Gennep!$C$9</f>
        <v xml:space="preserve"> </v>
      </c>
      <c r="B53" t="str">
        <f>Gennep!$C$11</f>
        <v xml:space="preserve"> </v>
      </c>
      <c r="C53">
        <v>907</v>
      </c>
      <c r="D53" s="87">
        <f>SUM(Gennep!J$68:$J102)</f>
        <v>0</v>
      </c>
      <c r="E53" s="33" t="s">
        <v>76</v>
      </c>
      <c r="F53" t="s">
        <v>181</v>
      </c>
    </row>
    <row r="54" spans="1:6" x14ac:dyDescent="0.3">
      <c r="A54" t="str">
        <f>Gennep!$C$9</f>
        <v xml:space="preserve"> </v>
      </c>
      <c r="B54" t="str">
        <f>Gennep!$C$11</f>
        <v xml:space="preserve"> </v>
      </c>
      <c r="C54">
        <v>907</v>
      </c>
      <c r="D54" s="87">
        <f>SUM(Gennep!$J$69:$J$71)</f>
        <v>0</v>
      </c>
      <c r="E54" s="33" t="s">
        <v>80</v>
      </c>
      <c r="F54" t="s">
        <v>181</v>
      </c>
    </row>
    <row r="55" spans="1:6" x14ac:dyDescent="0.3">
      <c r="A55" t="str">
        <f>Gennep!$C$9</f>
        <v xml:space="preserve"> </v>
      </c>
      <c r="B55" t="str">
        <f>Gennep!$C$11</f>
        <v xml:space="preserve"> </v>
      </c>
      <c r="C55">
        <v>907</v>
      </c>
      <c r="D55" s="87">
        <f>SUM(Gennep!$J$72:$J$74)</f>
        <v>0</v>
      </c>
      <c r="E55" s="33" t="s">
        <v>84</v>
      </c>
      <c r="F55" t="s">
        <v>181</v>
      </c>
    </row>
    <row r="56" spans="1:6" x14ac:dyDescent="0.3">
      <c r="A56" t="str">
        <f>Gennep!$C$9</f>
        <v xml:space="preserve"> </v>
      </c>
      <c r="B56" t="str">
        <f>Gennep!$C$11</f>
        <v xml:space="preserve"> </v>
      </c>
      <c r="C56">
        <v>907</v>
      </c>
      <c r="D56" s="87">
        <f>Gennep!$J$76</f>
        <v>0</v>
      </c>
      <c r="E56" s="33" t="s">
        <v>88</v>
      </c>
      <c r="F56" t="s">
        <v>181</v>
      </c>
    </row>
    <row r="57" spans="1:6" x14ac:dyDescent="0.3">
      <c r="A57" t="str">
        <f>Gennep!$C$9</f>
        <v xml:space="preserve"> </v>
      </c>
      <c r="B57" t="str">
        <f>Gennep!$C$11</f>
        <v xml:space="preserve"> </v>
      </c>
      <c r="C57">
        <v>907</v>
      </c>
      <c r="D57" s="87">
        <f>Gennep!$J$77</f>
        <v>0</v>
      </c>
      <c r="E57" s="33" t="s">
        <v>91</v>
      </c>
      <c r="F57" t="s">
        <v>181</v>
      </c>
    </row>
    <row r="58" spans="1:6" x14ac:dyDescent="0.3">
      <c r="A58" t="str">
        <f>Gennep!$C$9</f>
        <v xml:space="preserve"> </v>
      </c>
      <c r="B58" t="str">
        <f>Gennep!$C$11</f>
        <v xml:space="preserve"> </v>
      </c>
      <c r="C58">
        <v>907</v>
      </c>
      <c r="D58" s="87">
        <f>SUM(Gennep!$J$81:$J$83)</f>
        <v>0</v>
      </c>
      <c r="E58" s="33" t="s">
        <v>94</v>
      </c>
      <c r="F58" t="s">
        <v>181</v>
      </c>
    </row>
    <row r="59" spans="1:6" x14ac:dyDescent="0.3">
      <c r="A59" t="str">
        <f>Gennep!$C$9</f>
        <v xml:space="preserve"> </v>
      </c>
      <c r="B59" t="str">
        <f>Gennep!$C$11</f>
        <v xml:space="preserve"> </v>
      </c>
      <c r="C59">
        <v>907</v>
      </c>
      <c r="D59" s="87">
        <f>SUM(Gennep!$J$84:$J$86)</f>
        <v>0</v>
      </c>
      <c r="E59" s="33" t="s">
        <v>98</v>
      </c>
      <c r="F59" t="s">
        <v>181</v>
      </c>
    </row>
    <row r="60" spans="1:6" x14ac:dyDescent="0.3">
      <c r="A60" t="str">
        <f>Gennep!$C$9</f>
        <v xml:space="preserve"> </v>
      </c>
      <c r="B60" t="str">
        <f>Gennep!$C$11</f>
        <v xml:space="preserve"> </v>
      </c>
      <c r="C60">
        <v>907</v>
      </c>
      <c r="D60" s="87">
        <f>SUM(Gennep!$J$87:$J$89)</f>
        <v>0</v>
      </c>
      <c r="E60" s="33" t="s">
        <v>102</v>
      </c>
      <c r="F60" t="s">
        <v>181</v>
      </c>
    </row>
    <row r="61" spans="1:6" x14ac:dyDescent="0.3">
      <c r="A61" t="str">
        <f>Gennep!$C$9</f>
        <v xml:space="preserve"> </v>
      </c>
      <c r="B61" t="str">
        <f>Gennep!$C$11</f>
        <v xml:space="preserve"> </v>
      </c>
      <c r="C61">
        <v>907</v>
      </c>
      <c r="D61" s="87">
        <f>Gennep!$J$91</f>
        <v>0</v>
      </c>
      <c r="E61" s="33" t="s">
        <v>106</v>
      </c>
      <c r="F61" t="s">
        <v>181</v>
      </c>
    </row>
    <row r="62" spans="1:6" x14ac:dyDescent="0.3">
      <c r="A62" t="str">
        <f>Gennep!$C$9</f>
        <v xml:space="preserve"> </v>
      </c>
      <c r="B62" t="str">
        <f>Gennep!$C$11</f>
        <v xml:space="preserve"> </v>
      </c>
      <c r="C62">
        <v>907</v>
      </c>
      <c r="D62" s="87">
        <f>Gennep!$J$92</f>
        <v>0</v>
      </c>
      <c r="E62" s="33" t="s">
        <v>108</v>
      </c>
      <c r="F62" t="s">
        <v>181</v>
      </c>
    </row>
    <row r="63" spans="1:6" x14ac:dyDescent="0.3">
      <c r="A63" t="str">
        <f>Gennep!$C$9</f>
        <v xml:space="preserve"> </v>
      </c>
      <c r="B63" t="str">
        <f>Gennep!$C$11</f>
        <v xml:space="preserve"> </v>
      </c>
      <c r="C63">
        <v>907</v>
      </c>
      <c r="D63" s="87">
        <f>SUM(Gennep!$J$94:$J$96)</f>
        <v>0</v>
      </c>
      <c r="E63" s="33" t="s">
        <v>110</v>
      </c>
      <c r="F63" t="s">
        <v>181</v>
      </c>
    </row>
    <row r="64" spans="1:6" x14ac:dyDescent="0.3">
      <c r="A64" t="str">
        <f>Gennep!$C$9</f>
        <v xml:space="preserve"> </v>
      </c>
      <c r="B64" t="str">
        <f>Gennep!$C$11</f>
        <v xml:space="preserve"> </v>
      </c>
      <c r="C64">
        <v>907</v>
      </c>
      <c r="D64" s="87">
        <f>SUM(Gennep!$J$97:$J$99)</f>
        <v>0</v>
      </c>
      <c r="E64" s="33" t="s">
        <v>114</v>
      </c>
      <c r="F64" t="s">
        <v>181</v>
      </c>
    </row>
    <row r="65" spans="1:6" x14ac:dyDescent="0.3">
      <c r="A65" t="str">
        <f>Gennep!$C$9</f>
        <v xml:space="preserve"> </v>
      </c>
      <c r="B65" t="str">
        <f>Gennep!$C$11</f>
        <v xml:space="preserve"> </v>
      </c>
      <c r="C65">
        <v>907</v>
      </c>
      <c r="D65" s="87">
        <f>SUM(Gennep!$J$100:$J$102)</f>
        <v>0</v>
      </c>
      <c r="E65" s="56" t="s">
        <v>118</v>
      </c>
      <c r="F65" t="s">
        <v>181</v>
      </c>
    </row>
    <row r="66" spans="1:6" x14ac:dyDescent="0.3">
      <c r="A66" t="str">
        <f>Gennep!$C$9</f>
        <v xml:space="preserve"> </v>
      </c>
      <c r="B66" t="str">
        <f>Gennep!$C$11</f>
        <v xml:space="preserve"> </v>
      </c>
      <c r="C66">
        <v>907</v>
      </c>
      <c r="D66" s="87">
        <f>Gennep!$J$104</f>
        <v>0</v>
      </c>
      <c r="E66" s="56" t="s">
        <v>122</v>
      </c>
      <c r="F66" t="s">
        <v>181</v>
      </c>
    </row>
    <row r="67" spans="1:6" x14ac:dyDescent="0.3">
      <c r="A67" t="str">
        <f>Gennep!$C$9</f>
        <v xml:space="preserve"> </v>
      </c>
      <c r="B67" t="str">
        <f>Gennep!$C$11</f>
        <v xml:space="preserve"> </v>
      </c>
      <c r="C67">
        <v>907</v>
      </c>
      <c r="D67" s="87">
        <f>Gennep!$J$105</f>
        <v>0</v>
      </c>
      <c r="E67" s="33" t="s">
        <v>124</v>
      </c>
      <c r="F67" t="s">
        <v>181</v>
      </c>
    </row>
    <row r="68" spans="1:6" x14ac:dyDescent="0.3">
      <c r="A68" t="str">
        <f>Gennep!$C$9</f>
        <v xml:space="preserve"> </v>
      </c>
      <c r="B68" t="str">
        <f>Gennep!$C$11</f>
        <v xml:space="preserve"> </v>
      </c>
      <c r="C68">
        <v>907</v>
      </c>
      <c r="D68" s="87">
        <f>SUM(Gennep!$J$107:$J$109)</f>
        <v>0</v>
      </c>
      <c r="E68" s="33" t="s">
        <v>126</v>
      </c>
      <c r="F68" t="s">
        <v>181</v>
      </c>
    </row>
    <row r="69" spans="1:6" x14ac:dyDescent="0.3">
      <c r="A69" t="str">
        <f>Gennep!$C$9</f>
        <v xml:space="preserve"> </v>
      </c>
      <c r="B69" t="str">
        <f>Gennep!$C$11</f>
        <v xml:space="preserve"> </v>
      </c>
      <c r="C69">
        <v>907</v>
      </c>
      <c r="D69" s="87">
        <f>SUM(Gennep!$J$110:$J$112)</f>
        <v>0</v>
      </c>
      <c r="E69" s="33" t="s">
        <v>130</v>
      </c>
      <c r="F69" t="s">
        <v>181</v>
      </c>
    </row>
    <row r="70" spans="1:6" x14ac:dyDescent="0.3">
      <c r="A70" t="str">
        <f>Gennep!$C$9</f>
        <v xml:space="preserve"> </v>
      </c>
      <c r="B70" t="str">
        <f>Gennep!$C$11</f>
        <v xml:space="preserve"> </v>
      </c>
      <c r="C70">
        <v>907</v>
      </c>
      <c r="D70" s="87">
        <f>Gennep!$J$114</f>
        <v>0</v>
      </c>
      <c r="E70" s="33" t="s">
        <v>134</v>
      </c>
      <c r="F70" t="s">
        <v>181</v>
      </c>
    </row>
    <row r="71" spans="1:6" x14ac:dyDescent="0.3">
      <c r="A71" t="str">
        <f>Gennep!$C$9</f>
        <v xml:space="preserve"> </v>
      </c>
      <c r="B71" t="str">
        <f>Gennep!$C$11</f>
        <v xml:space="preserve"> </v>
      </c>
      <c r="C71">
        <v>907</v>
      </c>
      <c r="D71" s="87">
        <f>Gennep!$J$115</f>
        <v>0</v>
      </c>
      <c r="E71" s="56" t="s">
        <v>136</v>
      </c>
      <c r="F71" t="s">
        <v>181</v>
      </c>
    </row>
    <row r="72" spans="1:6" x14ac:dyDescent="0.3">
      <c r="A72" t="str">
        <f>Gennep!$C$9</f>
        <v xml:space="preserve"> </v>
      </c>
      <c r="B72" t="str">
        <f>Gennep!$C$11</f>
        <v xml:space="preserve"> </v>
      </c>
      <c r="C72">
        <v>907</v>
      </c>
      <c r="D72" s="87">
        <f>Gennep!$J$119</f>
        <v>0</v>
      </c>
      <c r="E72" s="33" t="s">
        <v>139</v>
      </c>
      <c r="F72" t="s">
        <v>181</v>
      </c>
    </row>
    <row r="73" spans="1:6" x14ac:dyDescent="0.3">
      <c r="A73" t="str">
        <f>Gennep!$C$9</f>
        <v xml:space="preserve"> </v>
      </c>
      <c r="B73" t="str">
        <f>Gennep!$C$11</f>
        <v xml:space="preserve"> </v>
      </c>
      <c r="C73">
        <v>907</v>
      </c>
      <c r="D73" s="87">
        <f>Gennep!$J$120</f>
        <v>0</v>
      </c>
      <c r="E73" s="33" t="s">
        <v>141</v>
      </c>
      <c r="F73" t="s">
        <v>181</v>
      </c>
    </row>
    <row r="74" spans="1:6" x14ac:dyDescent="0.3">
      <c r="A74" t="str">
        <f>Gennep!$C$9</f>
        <v xml:space="preserve"> </v>
      </c>
      <c r="B74" t="str">
        <f>Gennep!$C$11</f>
        <v xml:space="preserve"> </v>
      </c>
      <c r="C74">
        <v>907</v>
      </c>
      <c r="D74" s="87">
        <f>Gennep!J63</f>
        <v>0</v>
      </c>
      <c r="E74" s="88" t="s">
        <v>190</v>
      </c>
      <c r="F74" t="s">
        <v>181</v>
      </c>
    </row>
    <row r="75" spans="1:6" x14ac:dyDescent="0.3">
      <c r="A75" t="str">
        <f>Gennep!$C$9</f>
        <v xml:space="preserve"> </v>
      </c>
      <c r="B75" t="str">
        <f>Gennep!$C$11</f>
        <v xml:space="preserve"> </v>
      </c>
      <c r="C75">
        <v>907</v>
      </c>
      <c r="D75" s="87">
        <f>Gennep!$J$137</f>
        <v>0</v>
      </c>
      <c r="E75" s="88" t="s">
        <v>34</v>
      </c>
      <c r="F75" t="s">
        <v>181</v>
      </c>
    </row>
    <row r="76" spans="1:6" x14ac:dyDescent="0.3">
      <c r="A76" t="str">
        <f>'Horst aan de Maas'!$C$9</f>
        <v xml:space="preserve"> </v>
      </c>
      <c r="B76" t="str">
        <f>'Horst aan de Maas'!$C$11</f>
        <v xml:space="preserve"> </v>
      </c>
      <c r="C76">
        <v>1507</v>
      </c>
      <c r="D76" s="87">
        <f>'Horst aan de Maas'!$J$21</f>
        <v>0</v>
      </c>
      <c r="E76" s="33" t="s">
        <v>32</v>
      </c>
      <c r="F76" t="s">
        <v>181</v>
      </c>
    </row>
    <row r="77" spans="1:6" x14ac:dyDescent="0.3">
      <c r="A77" t="str">
        <f>'Horst aan de Maas'!$C$9</f>
        <v xml:space="preserve"> </v>
      </c>
      <c r="B77" t="str">
        <f>'Horst aan de Maas'!$C$11</f>
        <v xml:space="preserve"> </v>
      </c>
      <c r="C77">
        <v>1507</v>
      </c>
      <c r="D77" s="87">
        <f>'Horst aan de Maas'!$J$25</f>
        <v>0</v>
      </c>
      <c r="E77" s="33" t="s">
        <v>37</v>
      </c>
      <c r="F77" t="s">
        <v>181</v>
      </c>
    </row>
    <row r="78" spans="1:6" x14ac:dyDescent="0.3">
      <c r="A78" t="str">
        <f>'Horst aan de Maas'!$C$9</f>
        <v xml:space="preserve"> </v>
      </c>
      <c r="B78" t="str">
        <f>'Horst aan de Maas'!$C$11</f>
        <v xml:space="preserve"> </v>
      </c>
      <c r="C78">
        <v>1507</v>
      </c>
      <c r="D78" s="87">
        <f>'Horst aan de Maas'!$J$26</f>
        <v>0</v>
      </c>
      <c r="E78" s="33" t="s">
        <v>38</v>
      </c>
      <c r="F78" t="s">
        <v>181</v>
      </c>
    </row>
    <row r="79" spans="1:6" x14ac:dyDescent="0.3">
      <c r="A79" t="str">
        <f>'Horst aan de Maas'!$C$9</f>
        <v xml:space="preserve"> </v>
      </c>
      <c r="B79" t="str">
        <f>'Horst aan de Maas'!$C$11</f>
        <v xml:space="preserve"> </v>
      </c>
      <c r="C79">
        <v>1507</v>
      </c>
      <c r="D79" s="87">
        <f>'Horst aan de Maas'!$J$27</f>
        <v>0</v>
      </c>
      <c r="E79" s="33" t="s">
        <v>41</v>
      </c>
      <c r="F79" t="s">
        <v>181</v>
      </c>
    </row>
    <row r="80" spans="1:6" x14ac:dyDescent="0.3">
      <c r="A80" t="str">
        <f>'Horst aan de Maas'!$C$9</f>
        <v xml:space="preserve"> </v>
      </c>
      <c r="B80" t="str">
        <f>'Horst aan de Maas'!$C$11</f>
        <v xml:space="preserve"> </v>
      </c>
      <c r="C80">
        <v>1507</v>
      </c>
      <c r="D80" s="87">
        <f>'Horst aan de Maas'!$J$28</f>
        <v>0</v>
      </c>
      <c r="E80" s="33" t="s">
        <v>42</v>
      </c>
      <c r="F80" t="s">
        <v>181</v>
      </c>
    </row>
    <row r="81" spans="1:6" x14ac:dyDescent="0.3">
      <c r="A81" t="str">
        <f>'Horst aan de Maas'!$C$9</f>
        <v xml:space="preserve"> </v>
      </c>
      <c r="B81" t="str">
        <f>'Horst aan de Maas'!$C$11</f>
        <v xml:space="preserve"> </v>
      </c>
      <c r="C81">
        <v>1507</v>
      </c>
      <c r="D81" s="87">
        <f>'Horst aan de Maas'!$J$32</f>
        <v>0</v>
      </c>
      <c r="E81" s="33" t="s">
        <v>44</v>
      </c>
      <c r="F81" t="s">
        <v>181</v>
      </c>
    </row>
    <row r="82" spans="1:6" x14ac:dyDescent="0.3">
      <c r="A82" t="str">
        <f>'Horst aan de Maas'!$C$9</f>
        <v xml:space="preserve"> </v>
      </c>
      <c r="B82" t="str">
        <f>'Horst aan de Maas'!$C$11</f>
        <v xml:space="preserve"> </v>
      </c>
      <c r="C82">
        <v>1507</v>
      </c>
      <c r="D82" s="87">
        <f>'Horst aan de Maas'!$J$36</f>
        <v>0</v>
      </c>
      <c r="E82" s="33" t="s">
        <v>46</v>
      </c>
      <c r="F82" t="s">
        <v>181</v>
      </c>
    </row>
    <row r="83" spans="1:6" x14ac:dyDescent="0.3">
      <c r="A83" t="str">
        <f>'Horst aan de Maas'!$C$9</f>
        <v xml:space="preserve"> </v>
      </c>
      <c r="B83" t="str">
        <f>'Horst aan de Maas'!$C$11</f>
        <v xml:space="preserve"> </v>
      </c>
      <c r="C83">
        <v>1507</v>
      </c>
      <c r="D83" s="87">
        <f>'Horst aan de Maas'!$J$40</f>
        <v>0</v>
      </c>
      <c r="E83" s="33" t="s">
        <v>49</v>
      </c>
      <c r="F83" t="s">
        <v>181</v>
      </c>
    </row>
    <row r="84" spans="1:6" x14ac:dyDescent="0.3">
      <c r="A84" t="str">
        <f>'Horst aan de Maas'!$C$9</f>
        <v xml:space="preserve"> </v>
      </c>
      <c r="B84" t="str">
        <f>'Horst aan de Maas'!$C$11</f>
        <v xml:space="preserve"> </v>
      </c>
      <c r="C84">
        <v>1507</v>
      </c>
      <c r="D84" s="87">
        <f>'Horst aan de Maas'!$J$41</f>
        <v>0</v>
      </c>
      <c r="E84" s="33" t="s">
        <v>51</v>
      </c>
      <c r="F84" t="s">
        <v>181</v>
      </c>
    </row>
    <row r="85" spans="1:6" x14ac:dyDescent="0.3">
      <c r="A85" t="str">
        <f>'Horst aan de Maas'!$C$9</f>
        <v xml:space="preserve"> </v>
      </c>
      <c r="B85" t="str">
        <f>'Horst aan de Maas'!$C$11</f>
        <v xml:space="preserve"> </v>
      </c>
      <c r="C85">
        <v>1507</v>
      </c>
      <c r="D85" s="87">
        <f>SUM('Horst aan de Maas'!$J$45:$J$47)</f>
        <v>0</v>
      </c>
      <c r="E85" s="33" t="s">
        <v>58</v>
      </c>
      <c r="F85" t="s">
        <v>181</v>
      </c>
    </row>
    <row r="86" spans="1:6" x14ac:dyDescent="0.3">
      <c r="A86" t="str">
        <f>'Horst aan de Maas'!$C$9</f>
        <v xml:space="preserve"> </v>
      </c>
      <c r="B86" t="str">
        <f>'Horst aan de Maas'!$C$11</f>
        <v xml:space="preserve"> </v>
      </c>
      <c r="C86">
        <v>1507</v>
      </c>
      <c r="D86" s="87">
        <f>SUM('Horst aan de Maas'!$J$48:$J$50)</f>
        <v>0</v>
      </c>
      <c r="E86" s="33" t="s">
        <v>62</v>
      </c>
      <c r="F86" t="s">
        <v>181</v>
      </c>
    </row>
    <row r="87" spans="1:6" x14ac:dyDescent="0.3">
      <c r="A87" t="str">
        <f>'Horst aan de Maas'!$C$9</f>
        <v xml:space="preserve"> </v>
      </c>
      <c r="B87" t="str">
        <f>'Horst aan de Maas'!$C$11</f>
        <v xml:space="preserve"> </v>
      </c>
      <c r="C87">
        <v>1507</v>
      </c>
      <c r="D87" s="87">
        <f>SUM('Horst aan de Maas'!$J$51:$J$52)</f>
        <v>0</v>
      </c>
      <c r="E87" s="33" t="s">
        <v>66</v>
      </c>
      <c r="F87" t="s">
        <v>181</v>
      </c>
    </row>
    <row r="88" spans="1:6" x14ac:dyDescent="0.3">
      <c r="A88" t="str">
        <f>'Horst aan de Maas'!$C$9</f>
        <v xml:space="preserve"> </v>
      </c>
      <c r="B88" t="str">
        <f>'Horst aan de Maas'!$C$11</f>
        <v xml:space="preserve"> </v>
      </c>
      <c r="C88">
        <v>1507</v>
      </c>
      <c r="D88" s="87">
        <f>SUM('Horst aan de Maas'!$J$53:$J$54)</f>
        <v>0</v>
      </c>
      <c r="E88" s="56" t="s">
        <v>69</v>
      </c>
      <c r="F88" t="s">
        <v>181</v>
      </c>
    </row>
    <row r="89" spans="1:6" x14ac:dyDescent="0.3">
      <c r="A89" t="str">
        <f>'Horst aan de Maas'!$C$9</f>
        <v xml:space="preserve"> </v>
      </c>
      <c r="B89" t="str">
        <f>'Horst aan de Maas'!$C$11</f>
        <v xml:space="preserve"> </v>
      </c>
      <c r="C89">
        <v>1507</v>
      </c>
      <c r="D89" s="87">
        <f>SUM('Horst aan de Maas'!$J$55:$J$56)</f>
        <v>0</v>
      </c>
      <c r="E89" s="56" t="s">
        <v>72</v>
      </c>
      <c r="F89" t="s">
        <v>181</v>
      </c>
    </row>
    <row r="90" spans="1:6" x14ac:dyDescent="0.3">
      <c r="A90" t="str">
        <f>'Horst aan de Maas'!$C$9</f>
        <v xml:space="preserve"> </v>
      </c>
      <c r="B90" t="str">
        <f>'Horst aan de Maas'!$C$11</f>
        <v xml:space="preserve"> </v>
      </c>
      <c r="C90">
        <v>1507</v>
      </c>
      <c r="D90" s="87">
        <f>SUM('Horst aan de Maas'!J$68:$J138)</f>
        <v>0</v>
      </c>
      <c r="E90" s="33" t="s">
        <v>76</v>
      </c>
      <c r="F90" t="s">
        <v>181</v>
      </c>
    </row>
    <row r="91" spans="1:6" x14ac:dyDescent="0.3">
      <c r="A91" t="str">
        <f>'Horst aan de Maas'!$C$9</f>
        <v xml:space="preserve"> </v>
      </c>
      <c r="B91" t="str">
        <f>'Horst aan de Maas'!$C$11</f>
        <v xml:space="preserve"> </v>
      </c>
      <c r="C91">
        <v>1507</v>
      </c>
      <c r="D91" s="87">
        <f>SUM('Horst aan de Maas'!$J$69:$J$71)</f>
        <v>0</v>
      </c>
      <c r="E91" s="33" t="s">
        <v>80</v>
      </c>
      <c r="F91" t="s">
        <v>181</v>
      </c>
    </row>
    <row r="92" spans="1:6" x14ac:dyDescent="0.3">
      <c r="A92" t="str">
        <f>'Horst aan de Maas'!$C$9</f>
        <v xml:space="preserve"> </v>
      </c>
      <c r="B92" t="str">
        <f>'Horst aan de Maas'!$C$11</f>
        <v xml:space="preserve"> </v>
      </c>
      <c r="C92">
        <v>1507</v>
      </c>
      <c r="D92" s="87">
        <f>SUM('Horst aan de Maas'!$J$72:$J$74)</f>
        <v>0</v>
      </c>
      <c r="E92" s="33" t="s">
        <v>84</v>
      </c>
      <c r="F92" t="s">
        <v>181</v>
      </c>
    </row>
    <row r="93" spans="1:6" x14ac:dyDescent="0.3">
      <c r="A93" t="str">
        <f>'Horst aan de Maas'!$C$9</f>
        <v xml:space="preserve"> </v>
      </c>
      <c r="B93" t="str">
        <f>'Horst aan de Maas'!$C$11</f>
        <v xml:space="preserve"> </v>
      </c>
      <c r="C93">
        <v>1507</v>
      </c>
      <c r="D93" s="87">
        <f>'Horst aan de Maas'!$J$76</f>
        <v>0</v>
      </c>
      <c r="E93" s="33" t="s">
        <v>88</v>
      </c>
      <c r="F93" t="s">
        <v>181</v>
      </c>
    </row>
    <row r="94" spans="1:6" x14ac:dyDescent="0.3">
      <c r="A94" t="str">
        <f>'Horst aan de Maas'!$C$9</f>
        <v xml:space="preserve"> </v>
      </c>
      <c r="B94" t="str">
        <f>'Horst aan de Maas'!$C$11</f>
        <v xml:space="preserve"> </v>
      </c>
      <c r="C94">
        <v>1507</v>
      </c>
      <c r="D94" s="87">
        <f>'Horst aan de Maas'!$J$77</f>
        <v>0</v>
      </c>
      <c r="E94" s="33" t="s">
        <v>91</v>
      </c>
      <c r="F94" t="s">
        <v>181</v>
      </c>
    </row>
    <row r="95" spans="1:6" x14ac:dyDescent="0.3">
      <c r="A95" t="str">
        <f>'Horst aan de Maas'!$C$9</f>
        <v xml:space="preserve"> </v>
      </c>
      <c r="B95" t="str">
        <f>'Horst aan de Maas'!$C$11</f>
        <v xml:space="preserve"> </v>
      </c>
      <c r="C95">
        <v>1507</v>
      </c>
      <c r="D95" s="87">
        <f>SUM('Horst aan de Maas'!$J$81:$J$83)</f>
        <v>0</v>
      </c>
      <c r="E95" s="33" t="s">
        <v>94</v>
      </c>
      <c r="F95" t="s">
        <v>181</v>
      </c>
    </row>
    <row r="96" spans="1:6" x14ac:dyDescent="0.3">
      <c r="A96" t="str">
        <f>'Horst aan de Maas'!$C$9</f>
        <v xml:space="preserve"> </v>
      </c>
      <c r="B96" t="str">
        <f>'Horst aan de Maas'!$C$11</f>
        <v xml:space="preserve"> </v>
      </c>
      <c r="C96">
        <v>1507</v>
      </c>
      <c r="D96" s="87">
        <f>SUM('Horst aan de Maas'!$J$84:$J$86)</f>
        <v>0</v>
      </c>
      <c r="E96" s="33" t="s">
        <v>98</v>
      </c>
      <c r="F96" t="s">
        <v>181</v>
      </c>
    </row>
    <row r="97" spans="1:6" x14ac:dyDescent="0.3">
      <c r="A97" t="str">
        <f>'Horst aan de Maas'!$C$9</f>
        <v xml:space="preserve"> </v>
      </c>
      <c r="B97" t="str">
        <f>'Horst aan de Maas'!$C$11</f>
        <v xml:space="preserve"> </v>
      </c>
      <c r="C97">
        <v>1507</v>
      </c>
      <c r="D97" s="87">
        <f>SUM('Horst aan de Maas'!$J$87:$J$89)</f>
        <v>0</v>
      </c>
      <c r="E97" s="33" t="s">
        <v>102</v>
      </c>
      <c r="F97" t="s">
        <v>181</v>
      </c>
    </row>
    <row r="98" spans="1:6" x14ac:dyDescent="0.3">
      <c r="A98" t="str">
        <f>'Horst aan de Maas'!$C$9</f>
        <v xml:space="preserve"> </v>
      </c>
      <c r="B98" t="str">
        <f>'Horst aan de Maas'!$C$11</f>
        <v xml:space="preserve"> </v>
      </c>
      <c r="C98">
        <v>1507</v>
      </c>
      <c r="D98" s="87">
        <f>'Horst aan de Maas'!$J$91</f>
        <v>0</v>
      </c>
      <c r="E98" s="33" t="s">
        <v>106</v>
      </c>
      <c r="F98" t="s">
        <v>181</v>
      </c>
    </row>
    <row r="99" spans="1:6" x14ac:dyDescent="0.3">
      <c r="A99" t="str">
        <f>'Horst aan de Maas'!$C$9</f>
        <v xml:space="preserve"> </v>
      </c>
      <c r="B99" t="str">
        <f>'Horst aan de Maas'!$C$11</f>
        <v xml:space="preserve"> </v>
      </c>
      <c r="C99">
        <v>1507</v>
      </c>
      <c r="D99" s="87">
        <f>'Horst aan de Maas'!$J$92</f>
        <v>0</v>
      </c>
      <c r="E99" s="33" t="s">
        <v>108</v>
      </c>
      <c r="F99" t="s">
        <v>181</v>
      </c>
    </row>
    <row r="100" spans="1:6" x14ac:dyDescent="0.3">
      <c r="A100" t="str">
        <f>'Horst aan de Maas'!$C$9</f>
        <v xml:space="preserve"> </v>
      </c>
      <c r="B100" t="str">
        <f>'Horst aan de Maas'!$C$11</f>
        <v xml:space="preserve"> </v>
      </c>
      <c r="C100">
        <v>1507</v>
      </c>
      <c r="D100" s="87">
        <f>SUM('Horst aan de Maas'!$J$94:$J$96)</f>
        <v>0</v>
      </c>
      <c r="E100" s="33" t="s">
        <v>110</v>
      </c>
      <c r="F100" t="s">
        <v>181</v>
      </c>
    </row>
    <row r="101" spans="1:6" x14ac:dyDescent="0.3">
      <c r="A101" t="str">
        <f>'Horst aan de Maas'!$C$9</f>
        <v xml:space="preserve"> </v>
      </c>
      <c r="B101" t="str">
        <f>'Horst aan de Maas'!$C$11</f>
        <v xml:space="preserve"> </v>
      </c>
      <c r="C101">
        <v>1507</v>
      </c>
      <c r="D101" s="87">
        <f>SUM('Horst aan de Maas'!$J$97:$J$99)</f>
        <v>0</v>
      </c>
      <c r="E101" s="33" t="s">
        <v>114</v>
      </c>
      <c r="F101" t="s">
        <v>181</v>
      </c>
    </row>
    <row r="102" spans="1:6" x14ac:dyDescent="0.3">
      <c r="A102" t="str">
        <f>'Horst aan de Maas'!$C$9</f>
        <v xml:space="preserve"> </v>
      </c>
      <c r="B102" t="str">
        <f>'Horst aan de Maas'!$C$11</f>
        <v xml:space="preserve"> </v>
      </c>
      <c r="C102">
        <v>1507</v>
      </c>
      <c r="D102" s="87">
        <f>SUM('Horst aan de Maas'!$J$100:$J$102)</f>
        <v>0</v>
      </c>
      <c r="E102" s="56" t="s">
        <v>118</v>
      </c>
      <c r="F102" t="s">
        <v>181</v>
      </c>
    </row>
    <row r="103" spans="1:6" x14ac:dyDescent="0.3">
      <c r="A103" t="str">
        <f>'Horst aan de Maas'!$C$9</f>
        <v xml:space="preserve"> </v>
      </c>
      <c r="B103" t="str">
        <f>'Horst aan de Maas'!$C$11</f>
        <v xml:space="preserve"> </v>
      </c>
      <c r="C103">
        <v>1507</v>
      </c>
      <c r="D103" s="87">
        <f>'Horst aan de Maas'!$J$104</f>
        <v>0</v>
      </c>
      <c r="E103" s="56" t="s">
        <v>122</v>
      </c>
      <c r="F103" t="s">
        <v>181</v>
      </c>
    </row>
    <row r="104" spans="1:6" x14ac:dyDescent="0.3">
      <c r="A104" t="str">
        <f>'Horst aan de Maas'!$C$9</f>
        <v xml:space="preserve"> </v>
      </c>
      <c r="B104" t="str">
        <f>'Horst aan de Maas'!$C$11</f>
        <v xml:space="preserve"> </v>
      </c>
      <c r="C104">
        <v>1507</v>
      </c>
      <c r="D104" s="87">
        <f>'Horst aan de Maas'!$J$105</f>
        <v>0</v>
      </c>
      <c r="E104" s="33" t="s">
        <v>124</v>
      </c>
      <c r="F104" t="s">
        <v>181</v>
      </c>
    </row>
    <row r="105" spans="1:6" x14ac:dyDescent="0.3">
      <c r="A105" t="str">
        <f>'Horst aan de Maas'!$C$9</f>
        <v xml:space="preserve"> </v>
      </c>
      <c r="B105" t="str">
        <f>'Horst aan de Maas'!$C$11</f>
        <v xml:space="preserve"> </v>
      </c>
      <c r="C105">
        <v>1507</v>
      </c>
      <c r="D105" s="87">
        <f>SUM('Horst aan de Maas'!$J$107:$J$109)</f>
        <v>0</v>
      </c>
      <c r="E105" s="33" t="s">
        <v>126</v>
      </c>
      <c r="F105" t="s">
        <v>181</v>
      </c>
    </row>
    <row r="106" spans="1:6" x14ac:dyDescent="0.3">
      <c r="A106" t="str">
        <f>'Horst aan de Maas'!$C$9</f>
        <v xml:space="preserve"> </v>
      </c>
      <c r="B106" t="str">
        <f>'Horst aan de Maas'!$C$11</f>
        <v xml:space="preserve"> </v>
      </c>
      <c r="C106">
        <v>1507</v>
      </c>
      <c r="D106" s="87">
        <f>SUM('Horst aan de Maas'!$J$110:$J$112)</f>
        <v>0</v>
      </c>
      <c r="E106" s="33" t="s">
        <v>130</v>
      </c>
      <c r="F106" t="s">
        <v>181</v>
      </c>
    </row>
    <row r="107" spans="1:6" x14ac:dyDescent="0.3">
      <c r="A107" t="str">
        <f>'Horst aan de Maas'!$C$9</f>
        <v xml:space="preserve"> </v>
      </c>
      <c r="B107" t="str">
        <f>'Horst aan de Maas'!$C$11</f>
        <v xml:space="preserve"> </v>
      </c>
      <c r="C107">
        <v>1507</v>
      </c>
      <c r="D107" s="87">
        <f>'Horst aan de Maas'!$J$114</f>
        <v>0</v>
      </c>
      <c r="E107" s="33" t="s">
        <v>134</v>
      </c>
      <c r="F107" t="s">
        <v>181</v>
      </c>
    </row>
    <row r="108" spans="1:6" x14ac:dyDescent="0.3">
      <c r="A108" t="str">
        <f>'Horst aan de Maas'!$C$9</f>
        <v xml:space="preserve"> </v>
      </c>
      <c r="B108" t="str">
        <f>'Horst aan de Maas'!$C$11</f>
        <v xml:space="preserve"> </v>
      </c>
      <c r="C108">
        <v>1507</v>
      </c>
      <c r="D108" s="87">
        <f>'Horst aan de Maas'!$J$115</f>
        <v>0</v>
      </c>
      <c r="E108" s="56" t="s">
        <v>136</v>
      </c>
      <c r="F108" t="s">
        <v>181</v>
      </c>
    </row>
    <row r="109" spans="1:6" x14ac:dyDescent="0.3">
      <c r="A109" t="str">
        <f>'Horst aan de Maas'!$C$9</f>
        <v xml:space="preserve"> </v>
      </c>
      <c r="B109" t="str">
        <f>'Horst aan de Maas'!$C$11</f>
        <v xml:space="preserve"> </v>
      </c>
      <c r="C109">
        <v>1507</v>
      </c>
      <c r="D109" s="87">
        <f>'Horst aan de Maas'!$J$119</f>
        <v>0</v>
      </c>
      <c r="E109" s="33" t="s">
        <v>139</v>
      </c>
      <c r="F109" t="s">
        <v>181</v>
      </c>
    </row>
    <row r="110" spans="1:6" x14ac:dyDescent="0.3">
      <c r="A110" t="str">
        <f>'Horst aan de Maas'!$C$9</f>
        <v xml:space="preserve"> </v>
      </c>
      <c r="B110" t="str">
        <f>'Horst aan de Maas'!$C$11</f>
        <v xml:space="preserve"> </v>
      </c>
      <c r="C110">
        <v>1507</v>
      </c>
      <c r="D110" s="87">
        <f>'Horst aan de Maas'!$J$120</f>
        <v>0</v>
      </c>
      <c r="E110" s="33" t="s">
        <v>141</v>
      </c>
      <c r="F110" t="s">
        <v>181</v>
      </c>
    </row>
    <row r="111" spans="1:6" x14ac:dyDescent="0.3">
      <c r="A111" t="str">
        <f>'Horst aan de Maas'!$C$9</f>
        <v xml:space="preserve"> </v>
      </c>
      <c r="B111" t="str">
        <f>'Horst aan de Maas'!$C$11</f>
        <v xml:space="preserve"> </v>
      </c>
      <c r="C111">
        <v>1507</v>
      </c>
      <c r="D111" s="87">
        <f>'Horst aan de Maas'!J63</f>
        <v>0</v>
      </c>
      <c r="E111" s="88" t="s">
        <v>190</v>
      </c>
      <c r="F111" t="s">
        <v>181</v>
      </c>
    </row>
    <row r="112" spans="1:6" x14ac:dyDescent="0.3">
      <c r="A112" t="str">
        <f>'Horst aan de Maas'!$C$9</f>
        <v xml:space="preserve"> </v>
      </c>
      <c r="B112" t="str">
        <f>'Horst aan de Maas'!$C$11</f>
        <v xml:space="preserve"> </v>
      </c>
      <c r="C112">
        <v>1507</v>
      </c>
      <c r="D112" s="87">
        <f>'Horst aan de Maas'!$J$137</f>
        <v>0</v>
      </c>
      <c r="E112" s="88" t="s">
        <v>34</v>
      </c>
      <c r="F112" t="s">
        <v>181</v>
      </c>
    </row>
    <row r="113" spans="1:6" x14ac:dyDescent="0.3">
      <c r="A113" t="str">
        <f>'Peel en Maas'!$C$9</f>
        <v xml:space="preserve"> </v>
      </c>
      <c r="B113" t="str">
        <f>'Peel en Maas'!$C$11</f>
        <v xml:space="preserve"> </v>
      </c>
      <c r="C113">
        <v>1894</v>
      </c>
      <c r="D113" s="87">
        <f>'Peel en Maas'!$J$21</f>
        <v>0</v>
      </c>
      <c r="E113" s="33" t="s">
        <v>32</v>
      </c>
      <c r="F113" t="s">
        <v>181</v>
      </c>
    </row>
    <row r="114" spans="1:6" x14ac:dyDescent="0.3">
      <c r="A114" t="str">
        <f>'Peel en Maas'!$C$9</f>
        <v xml:space="preserve"> </v>
      </c>
      <c r="B114" t="str">
        <f>'Peel en Maas'!$C$11</f>
        <v xml:space="preserve"> </v>
      </c>
      <c r="C114">
        <v>1894</v>
      </c>
      <c r="D114" s="87">
        <f>'Peel en Maas'!$J$25</f>
        <v>0</v>
      </c>
      <c r="E114" s="33" t="s">
        <v>37</v>
      </c>
      <c r="F114" t="s">
        <v>181</v>
      </c>
    </row>
    <row r="115" spans="1:6" x14ac:dyDescent="0.3">
      <c r="A115" t="str">
        <f>'Peel en Maas'!$C$9</f>
        <v xml:space="preserve"> </v>
      </c>
      <c r="B115" t="str">
        <f>'Peel en Maas'!$C$11</f>
        <v xml:space="preserve"> </v>
      </c>
      <c r="C115">
        <v>1894</v>
      </c>
      <c r="D115" s="87">
        <f>'Peel en Maas'!$J$26</f>
        <v>0</v>
      </c>
      <c r="E115" s="33" t="s">
        <v>38</v>
      </c>
      <c r="F115" t="s">
        <v>181</v>
      </c>
    </row>
    <row r="116" spans="1:6" x14ac:dyDescent="0.3">
      <c r="A116" t="str">
        <f>'Peel en Maas'!$C$9</f>
        <v xml:space="preserve"> </v>
      </c>
      <c r="B116" t="str">
        <f>'Peel en Maas'!$C$11</f>
        <v xml:space="preserve"> </v>
      </c>
      <c r="C116">
        <v>1894</v>
      </c>
      <c r="D116" s="87">
        <f>'Peel en Maas'!$J$27</f>
        <v>0</v>
      </c>
      <c r="E116" s="33" t="s">
        <v>41</v>
      </c>
      <c r="F116" t="s">
        <v>181</v>
      </c>
    </row>
    <row r="117" spans="1:6" x14ac:dyDescent="0.3">
      <c r="A117" t="str">
        <f>'Peel en Maas'!$C$9</f>
        <v xml:space="preserve"> </v>
      </c>
      <c r="B117" t="str">
        <f>'Peel en Maas'!$C$11</f>
        <v xml:space="preserve"> </v>
      </c>
      <c r="C117">
        <v>1894</v>
      </c>
      <c r="D117" s="87">
        <f>'Peel en Maas'!$J$28</f>
        <v>0</v>
      </c>
      <c r="E117" s="33" t="s">
        <v>42</v>
      </c>
      <c r="F117" t="s">
        <v>181</v>
      </c>
    </row>
    <row r="118" spans="1:6" x14ac:dyDescent="0.3">
      <c r="A118" t="str">
        <f>'Peel en Maas'!$C$9</f>
        <v xml:space="preserve"> </v>
      </c>
      <c r="B118" t="str">
        <f>'Peel en Maas'!$C$11</f>
        <v xml:space="preserve"> </v>
      </c>
      <c r="C118">
        <v>1894</v>
      </c>
      <c r="D118" s="87">
        <f>'Peel en Maas'!$J$32</f>
        <v>0</v>
      </c>
      <c r="E118" s="33" t="s">
        <v>44</v>
      </c>
      <c r="F118" t="s">
        <v>181</v>
      </c>
    </row>
    <row r="119" spans="1:6" x14ac:dyDescent="0.3">
      <c r="A119" t="str">
        <f>'Peel en Maas'!$C$9</f>
        <v xml:space="preserve"> </v>
      </c>
      <c r="B119" t="str">
        <f>'Peel en Maas'!$C$11</f>
        <v xml:space="preserve"> </v>
      </c>
      <c r="C119">
        <v>1894</v>
      </c>
      <c r="D119" s="87">
        <f>'Peel en Maas'!$J$36</f>
        <v>0</v>
      </c>
      <c r="E119" s="33" t="s">
        <v>46</v>
      </c>
      <c r="F119" t="s">
        <v>181</v>
      </c>
    </row>
    <row r="120" spans="1:6" x14ac:dyDescent="0.3">
      <c r="A120" t="str">
        <f>'Peel en Maas'!$C$9</f>
        <v xml:space="preserve"> </v>
      </c>
      <c r="B120" t="str">
        <f>'Peel en Maas'!$C$11</f>
        <v xml:space="preserve"> </v>
      </c>
      <c r="C120">
        <v>1894</v>
      </c>
      <c r="D120" s="87">
        <f>'Peel en Maas'!$J$40</f>
        <v>0</v>
      </c>
      <c r="E120" s="33" t="s">
        <v>49</v>
      </c>
      <c r="F120" t="s">
        <v>181</v>
      </c>
    </row>
    <row r="121" spans="1:6" x14ac:dyDescent="0.3">
      <c r="A121" t="str">
        <f>'Peel en Maas'!$C$9</f>
        <v xml:space="preserve"> </v>
      </c>
      <c r="B121" t="str">
        <f>'Peel en Maas'!$C$11</f>
        <v xml:space="preserve"> </v>
      </c>
      <c r="C121">
        <v>1894</v>
      </c>
      <c r="D121" s="87">
        <f>'Peel en Maas'!$J$41</f>
        <v>0</v>
      </c>
      <c r="E121" s="33" t="s">
        <v>51</v>
      </c>
      <c r="F121" t="s">
        <v>181</v>
      </c>
    </row>
    <row r="122" spans="1:6" x14ac:dyDescent="0.3">
      <c r="A122" t="str">
        <f>'Peel en Maas'!$C$9</f>
        <v xml:space="preserve"> </v>
      </c>
      <c r="B122" t="str">
        <f>'Peel en Maas'!$C$11</f>
        <v xml:space="preserve"> </v>
      </c>
      <c r="C122">
        <v>1894</v>
      </c>
      <c r="D122" s="87">
        <f>SUM('Peel en Maas'!$J$45:$J$47)</f>
        <v>0</v>
      </c>
      <c r="E122" s="33" t="s">
        <v>58</v>
      </c>
      <c r="F122" t="s">
        <v>181</v>
      </c>
    </row>
    <row r="123" spans="1:6" x14ac:dyDescent="0.3">
      <c r="A123" t="str">
        <f>'Peel en Maas'!$C$9</f>
        <v xml:space="preserve"> </v>
      </c>
      <c r="B123" t="str">
        <f>'Peel en Maas'!$C$11</f>
        <v xml:space="preserve"> </v>
      </c>
      <c r="C123">
        <v>1894</v>
      </c>
      <c r="D123" s="87">
        <f>SUM('Peel en Maas'!$J$48:$J$50)</f>
        <v>0</v>
      </c>
      <c r="E123" s="33" t="s">
        <v>62</v>
      </c>
      <c r="F123" t="s">
        <v>181</v>
      </c>
    </row>
    <row r="124" spans="1:6" x14ac:dyDescent="0.3">
      <c r="A124" t="str">
        <f>'Peel en Maas'!$C$9</f>
        <v xml:space="preserve"> </v>
      </c>
      <c r="B124" t="str">
        <f>'Peel en Maas'!$C$11</f>
        <v xml:space="preserve"> </v>
      </c>
      <c r="C124">
        <v>1894</v>
      </c>
      <c r="D124" s="87">
        <f>SUM('Peel en Maas'!$J$51:$J$52)</f>
        <v>0</v>
      </c>
      <c r="E124" s="33" t="s">
        <v>66</v>
      </c>
      <c r="F124" t="s">
        <v>181</v>
      </c>
    </row>
    <row r="125" spans="1:6" x14ac:dyDescent="0.3">
      <c r="A125" t="str">
        <f>'Peel en Maas'!$C$9</f>
        <v xml:space="preserve"> </v>
      </c>
      <c r="B125" t="str">
        <f>'Peel en Maas'!$C$11</f>
        <v xml:space="preserve"> </v>
      </c>
      <c r="C125">
        <v>1894</v>
      </c>
      <c r="D125" s="87">
        <f>SUM('Peel en Maas'!$J$53:$J$54)</f>
        <v>0</v>
      </c>
      <c r="E125" s="56" t="s">
        <v>69</v>
      </c>
      <c r="F125" t="s">
        <v>181</v>
      </c>
    </row>
    <row r="126" spans="1:6" x14ac:dyDescent="0.3">
      <c r="A126" t="str">
        <f>'Peel en Maas'!$C$9</f>
        <v xml:space="preserve"> </v>
      </c>
      <c r="B126" t="str">
        <f>'Peel en Maas'!$C$11</f>
        <v xml:space="preserve"> </v>
      </c>
      <c r="C126">
        <v>1894</v>
      </c>
      <c r="D126" s="87">
        <f>SUM('Peel en Maas'!$J$55:$J$56)</f>
        <v>0</v>
      </c>
      <c r="E126" s="56" t="s">
        <v>72</v>
      </c>
      <c r="F126" t="s">
        <v>181</v>
      </c>
    </row>
    <row r="127" spans="1:6" x14ac:dyDescent="0.3">
      <c r="A127" t="str">
        <f>'Peel en Maas'!$C$9</f>
        <v xml:space="preserve"> </v>
      </c>
      <c r="B127" t="str">
        <f>'Peel en Maas'!$C$11</f>
        <v xml:space="preserve"> </v>
      </c>
      <c r="C127">
        <v>1894</v>
      </c>
      <c r="D127" s="87">
        <f>SUM('Peel en Maas'!J$68:$J174)</f>
        <v>0</v>
      </c>
      <c r="E127" s="33" t="s">
        <v>76</v>
      </c>
      <c r="F127" t="s">
        <v>181</v>
      </c>
    </row>
    <row r="128" spans="1:6" x14ac:dyDescent="0.3">
      <c r="A128" t="str">
        <f>'Peel en Maas'!$C$9</f>
        <v xml:space="preserve"> </v>
      </c>
      <c r="B128" t="str">
        <f>'Peel en Maas'!$C$11</f>
        <v xml:space="preserve"> </v>
      </c>
      <c r="C128">
        <v>1894</v>
      </c>
      <c r="D128" s="87">
        <f>SUM('Peel en Maas'!$J$69:$J$71)</f>
        <v>0</v>
      </c>
      <c r="E128" s="33" t="s">
        <v>80</v>
      </c>
      <c r="F128" t="s">
        <v>181</v>
      </c>
    </row>
    <row r="129" spans="1:6" x14ac:dyDescent="0.3">
      <c r="A129" t="str">
        <f>'Peel en Maas'!$C$9</f>
        <v xml:space="preserve"> </v>
      </c>
      <c r="B129" t="str">
        <f>'Peel en Maas'!$C$11</f>
        <v xml:space="preserve"> </v>
      </c>
      <c r="C129">
        <v>1894</v>
      </c>
      <c r="D129" s="87">
        <f>SUM('Peel en Maas'!$J$72:$J$74)</f>
        <v>0</v>
      </c>
      <c r="E129" s="33" t="s">
        <v>84</v>
      </c>
      <c r="F129" t="s">
        <v>181</v>
      </c>
    </row>
    <row r="130" spans="1:6" x14ac:dyDescent="0.3">
      <c r="A130" t="str">
        <f>'Peel en Maas'!$C$9</f>
        <v xml:space="preserve"> </v>
      </c>
      <c r="B130" t="str">
        <f>'Peel en Maas'!$C$11</f>
        <v xml:space="preserve"> </v>
      </c>
      <c r="C130">
        <v>1894</v>
      </c>
      <c r="D130" s="87">
        <f>'Peel en Maas'!$J$76</f>
        <v>0</v>
      </c>
      <c r="E130" s="33" t="s">
        <v>88</v>
      </c>
      <c r="F130" t="s">
        <v>181</v>
      </c>
    </row>
    <row r="131" spans="1:6" x14ac:dyDescent="0.3">
      <c r="A131" t="str">
        <f>'Peel en Maas'!$C$9</f>
        <v xml:space="preserve"> </v>
      </c>
      <c r="B131" t="str">
        <f>'Peel en Maas'!$C$11</f>
        <v xml:space="preserve"> </v>
      </c>
      <c r="C131">
        <v>1894</v>
      </c>
      <c r="D131" s="87">
        <f>'Peel en Maas'!$J$77</f>
        <v>0</v>
      </c>
      <c r="E131" s="33" t="s">
        <v>91</v>
      </c>
      <c r="F131" t="s">
        <v>181</v>
      </c>
    </row>
    <row r="132" spans="1:6" x14ac:dyDescent="0.3">
      <c r="A132" t="str">
        <f>'Peel en Maas'!$C$9</f>
        <v xml:space="preserve"> </v>
      </c>
      <c r="B132" t="str">
        <f>'Peel en Maas'!$C$11</f>
        <v xml:space="preserve"> </v>
      </c>
      <c r="C132">
        <v>1894</v>
      </c>
      <c r="D132" s="87">
        <f>SUM('Peel en Maas'!$J$81:$J$83)</f>
        <v>0</v>
      </c>
      <c r="E132" s="33" t="s">
        <v>94</v>
      </c>
      <c r="F132" t="s">
        <v>181</v>
      </c>
    </row>
    <row r="133" spans="1:6" x14ac:dyDescent="0.3">
      <c r="A133" t="str">
        <f>'Peel en Maas'!$C$9</f>
        <v xml:space="preserve"> </v>
      </c>
      <c r="B133" t="str">
        <f>'Peel en Maas'!$C$11</f>
        <v xml:space="preserve"> </v>
      </c>
      <c r="C133">
        <v>1894</v>
      </c>
      <c r="D133" s="87">
        <f>SUM('Peel en Maas'!$J$84:$J$86)</f>
        <v>0</v>
      </c>
      <c r="E133" s="33" t="s">
        <v>98</v>
      </c>
      <c r="F133" t="s">
        <v>181</v>
      </c>
    </row>
    <row r="134" spans="1:6" x14ac:dyDescent="0.3">
      <c r="A134" t="str">
        <f>'Peel en Maas'!$C$9</f>
        <v xml:space="preserve"> </v>
      </c>
      <c r="B134" t="str">
        <f>'Peel en Maas'!$C$11</f>
        <v xml:space="preserve"> </v>
      </c>
      <c r="C134">
        <v>1894</v>
      </c>
      <c r="D134" s="87">
        <f>SUM('Peel en Maas'!$J$87:$J$89)</f>
        <v>0</v>
      </c>
      <c r="E134" s="33" t="s">
        <v>102</v>
      </c>
      <c r="F134" t="s">
        <v>181</v>
      </c>
    </row>
    <row r="135" spans="1:6" x14ac:dyDescent="0.3">
      <c r="A135" t="str">
        <f>'Peel en Maas'!$C$9</f>
        <v xml:space="preserve"> </v>
      </c>
      <c r="B135" t="str">
        <f>'Peel en Maas'!$C$11</f>
        <v xml:space="preserve"> </v>
      </c>
      <c r="C135">
        <v>1894</v>
      </c>
      <c r="D135" s="87">
        <f>'Peel en Maas'!$J$91</f>
        <v>0</v>
      </c>
      <c r="E135" s="33" t="s">
        <v>106</v>
      </c>
      <c r="F135" t="s">
        <v>181</v>
      </c>
    </row>
    <row r="136" spans="1:6" x14ac:dyDescent="0.3">
      <c r="A136" t="str">
        <f>'Peel en Maas'!$C$9</f>
        <v xml:space="preserve"> </v>
      </c>
      <c r="B136" t="str">
        <f>'Peel en Maas'!$C$11</f>
        <v xml:space="preserve"> </v>
      </c>
      <c r="C136">
        <v>1894</v>
      </c>
      <c r="D136" s="87">
        <f>'Peel en Maas'!$J$92</f>
        <v>0</v>
      </c>
      <c r="E136" s="33" t="s">
        <v>108</v>
      </c>
      <c r="F136" t="s">
        <v>181</v>
      </c>
    </row>
    <row r="137" spans="1:6" x14ac:dyDescent="0.3">
      <c r="A137" t="str">
        <f>'Peel en Maas'!$C$9</f>
        <v xml:space="preserve"> </v>
      </c>
      <c r="B137" t="str">
        <f>'Peel en Maas'!$C$11</f>
        <v xml:space="preserve"> </v>
      </c>
      <c r="C137">
        <v>1894</v>
      </c>
      <c r="D137" s="87">
        <f>SUM('Peel en Maas'!$J$94:$J$96)</f>
        <v>0</v>
      </c>
      <c r="E137" s="33" t="s">
        <v>110</v>
      </c>
      <c r="F137" t="s">
        <v>181</v>
      </c>
    </row>
    <row r="138" spans="1:6" x14ac:dyDescent="0.3">
      <c r="A138" t="str">
        <f>'Peel en Maas'!$C$9</f>
        <v xml:space="preserve"> </v>
      </c>
      <c r="B138" t="str">
        <f>'Peel en Maas'!$C$11</f>
        <v xml:space="preserve"> </v>
      </c>
      <c r="C138">
        <v>1894</v>
      </c>
      <c r="D138" s="87">
        <f>SUM('Peel en Maas'!$J$97:$J$99)</f>
        <v>0</v>
      </c>
      <c r="E138" s="33" t="s">
        <v>114</v>
      </c>
      <c r="F138" t="s">
        <v>181</v>
      </c>
    </row>
    <row r="139" spans="1:6" x14ac:dyDescent="0.3">
      <c r="A139" t="str">
        <f>'Peel en Maas'!$C$9</f>
        <v xml:space="preserve"> </v>
      </c>
      <c r="B139" t="str">
        <f>'Peel en Maas'!$C$11</f>
        <v xml:space="preserve"> </v>
      </c>
      <c r="C139">
        <v>1894</v>
      </c>
      <c r="D139" s="87">
        <f>SUM('Peel en Maas'!$J$100:$J$102)</f>
        <v>0</v>
      </c>
      <c r="E139" s="56" t="s">
        <v>118</v>
      </c>
      <c r="F139" t="s">
        <v>181</v>
      </c>
    </row>
    <row r="140" spans="1:6" x14ac:dyDescent="0.3">
      <c r="A140" t="str">
        <f>'Peel en Maas'!$C$9</f>
        <v xml:space="preserve"> </v>
      </c>
      <c r="B140" t="str">
        <f>'Peel en Maas'!$C$11</f>
        <v xml:space="preserve"> </v>
      </c>
      <c r="C140">
        <v>1894</v>
      </c>
      <c r="D140" s="87">
        <f>'Peel en Maas'!$J$104</f>
        <v>0</v>
      </c>
      <c r="E140" s="56" t="s">
        <v>122</v>
      </c>
      <c r="F140" t="s">
        <v>181</v>
      </c>
    </row>
    <row r="141" spans="1:6" x14ac:dyDescent="0.3">
      <c r="A141" t="str">
        <f>'Peel en Maas'!$C$9</f>
        <v xml:space="preserve"> </v>
      </c>
      <c r="B141" t="str">
        <f>'Peel en Maas'!$C$11</f>
        <v xml:space="preserve"> </v>
      </c>
      <c r="C141">
        <v>1894</v>
      </c>
      <c r="D141" s="87">
        <f>'Peel en Maas'!$J$105</f>
        <v>0</v>
      </c>
      <c r="E141" s="33" t="s">
        <v>124</v>
      </c>
      <c r="F141" t="s">
        <v>181</v>
      </c>
    </row>
    <row r="142" spans="1:6" x14ac:dyDescent="0.3">
      <c r="A142" t="str">
        <f>'Peel en Maas'!$C$9</f>
        <v xml:space="preserve"> </v>
      </c>
      <c r="B142" t="str">
        <f>'Peel en Maas'!$C$11</f>
        <v xml:space="preserve"> </v>
      </c>
      <c r="C142">
        <v>1894</v>
      </c>
      <c r="D142" s="87">
        <f>SUM('Peel en Maas'!$J$107:$J$109)</f>
        <v>0</v>
      </c>
      <c r="E142" s="33" t="s">
        <v>126</v>
      </c>
      <c r="F142" t="s">
        <v>181</v>
      </c>
    </row>
    <row r="143" spans="1:6" x14ac:dyDescent="0.3">
      <c r="A143" t="str">
        <f>'Peel en Maas'!$C$9</f>
        <v xml:space="preserve"> </v>
      </c>
      <c r="B143" t="str">
        <f>'Peel en Maas'!$C$11</f>
        <v xml:space="preserve"> </v>
      </c>
      <c r="C143">
        <v>1894</v>
      </c>
      <c r="D143" s="87">
        <f>SUM('Peel en Maas'!$J$110:$J$112)</f>
        <v>0</v>
      </c>
      <c r="E143" s="33" t="s">
        <v>130</v>
      </c>
      <c r="F143" t="s">
        <v>181</v>
      </c>
    </row>
    <row r="144" spans="1:6" x14ac:dyDescent="0.3">
      <c r="A144" t="str">
        <f>'Peel en Maas'!$C$9</f>
        <v xml:space="preserve"> </v>
      </c>
      <c r="B144" t="str">
        <f>'Peel en Maas'!$C$11</f>
        <v xml:space="preserve"> </v>
      </c>
      <c r="C144">
        <v>1894</v>
      </c>
      <c r="D144" s="87">
        <f>'Peel en Maas'!$J$114</f>
        <v>0</v>
      </c>
      <c r="E144" s="33" t="s">
        <v>134</v>
      </c>
      <c r="F144" t="s">
        <v>181</v>
      </c>
    </row>
    <row r="145" spans="1:6" x14ac:dyDescent="0.3">
      <c r="A145" t="str">
        <f>'Peel en Maas'!$C$9</f>
        <v xml:space="preserve"> </v>
      </c>
      <c r="B145" t="str">
        <f>'Peel en Maas'!$C$11</f>
        <v xml:space="preserve"> </v>
      </c>
      <c r="C145">
        <v>1894</v>
      </c>
      <c r="D145" s="87">
        <f>'Peel en Maas'!$J$115</f>
        <v>0</v>
      </c>
      <c r="E145" s="56" t="s">
        <v>136</v>
      </c>
      <c r="F145" t="s">
        <v>181</v>
      </c>
    </row>
    <row r="146" spans="1:6" x14ac:dyDescent="0.3">
      <c r="A146" t="str">
        <f>'Peel en Maas'!$C$9</f>
        <v xml:space="preserve"> </v>
      </c>
      <c r="B146" t="str">
        <f>'Peel en Maas'!$C$11</f>
        <v xml:space="preserve"> </v>
      </c>
      <c r="C146">
        <v>1894</v>
      </c>
      <c r="D146" s="87">
        <f>'Peel en Maas'!$J$119</f>
        <v>0</v>
      </c>
      <c r="E146" s="33" t="s">
        <v>139</v>
      </c>
      <c r="F146" t="s">
        <v>181</v>
      </c>
    </row>
    <row r="147" spans="1:6" x14ac:dyDescent="0.3">
      <c r="A147" t="str">
        <f>'Peel en Maas'!$C$9</f>
        <v xml:space="preserve"> </v>
      </c>
      <c r="B147" t="str">
        <f>'Peel en Maas'!$C$11</f>
        <v xml:space="preserve"> </v>
      </c>
      <c r="C147">
        <v>1894</v>
      </c>
      <c r="D147" s="87">
        <f>'Peel en Maas'!$J$120</f>
        <v>0</v>
      </c>
      <c r="E147" s="33" t="s">
        <v>141</v>
      </c>
      <c r="F147" t="s">
        <v>181</v>
      </c>
    </row>
    <row r="148" spans="1:6" x14ac:dyDescent="0.3">
      <c r="A148" t="str">
        <f>'Peel en Maas'!$C$9</f>
        <v xml:space="preserve"> </v>
      </c>
      <c r="B148" t="str">
        <f>'Peel en Maas'!$C$11</f>
        <v xml:space="preserve"> </v>
      </c>
      <c r="C148">
        <v>1894</v>
      </c>
      <c r="D148" s="87">
        <f>'Peel en Maas'!J63</f>
        <v>0</v>
      </c>
      <c r="E148" s="88" t="s">
        <v>190</v>
      </c>
      <c r="F148" t="s">
        <v>181</v>
      </c>
    </row>
    <row r="149" spans="1:6" x14ac:dyDescent="0.3">
      <c r="A149" t="str">
        <f>'Peel en Maas'!$C$9</f>
        <v xml:space="preserve"> </v>
      </c>
      <c r="B149" t="str">
        <f>'Peel en Maas'!$C$11</f>
        <v xml:space="preserve"> </v>
      </c>
      <c r="C149">
        <v>1894</v>
      </c>
      <c r="D149" s="87">
        <f>'Peel en Maas'!$J$137</f>
        <v>0</v>
      </c>
      <c r="E149" s="88" t="s">
        <v>34</v>
      </c>
      <c r="F149" t="s">
        <v>181</v>
      </c>
    </row>
    <row r="150" spans="1:6" x14ac:dyDescent="0.3">
      <c r="A150" t="str">
        <f>Venray!$C$9</f>
        <v xml:space="preserve"> </v>
      </c>
      <c r="B150" t="str">
        <f>Venray!$C$11</f>
        <v xml:space="preserve"> </v>
      </c>
      <c r="C150">
        <v>984</v>
      </c>
      <c r="D150" s="87">
        <f>Venray!$J$21</f>
        <v>0</v>
      </c>
      <c r="E150" s="33" t="s">
        <v>32</v>
      </c>
      <c r="F150" t="s">
        <v>181</v>
      </c>
    </row>
    <row r="151" spans="1:6" x14ac:dyDescent="0.3">
      <c r="A151" t="str">
        <f>Venray!$C$9</f>
        <v xml:space="preserve"> </v>
      </c>
      <c r="B151" t="str">
        <f>Venray!$C$11</f>
        <v xml:space="preserve"> </v>
      </c>
      <c r="C151">
        <v>984</v>
      </c>
      <c r="D151" s="87">
        <f>Venray!$J$25</f>
        <v>0</v>
      </c>
      <c r="E151" s="33" t="s">
        <v>37</v>
      </c>
      <c r="F151" t="s">
        <v>181</v>
      </c>
    </row>
    <row r="152" spans="1:6" x14ac:dyDescent="0.3">
      <c r="A152" t="str">
        <f>Venray!$C$9</f>
        <v xml:space="preserve"> </v>
      </c>
      <c r="B152" t="str">
        <f>Venray!$C$11</f>
        <v xml:space="preserve"> </v>
      </c>
      <c r="C152">
        <v>984</v>
      </c>
      <c r="D152" s="87">
        <f>Venray!$J$26</f>
        <v>0</v>
      </c>
      <c r="E152" s="33" t="s">
        <v>38</v>
      </c>
      <c r="F152" t="s">
        <v>181</v>
      </c>
    </row>
    <row r="153" spans="1:6" x14ac:dyDescent="0.3">
      <c r="A153" t="str">
        <f>Venray!$C$9</f>
        <v xml:space="preserve"> </v>
      </c>
      <c r="B153" t="str">
        <f>Venray!$C$11</f>
        <v xml:space="preserve"> </v>
      </c>
      <c r="C153">
        <v>984</v>
      </c>
      <c r="D153" s="87">
        <f>Venray!$J$27</f>
        <v>0</v>
      </c>
      <c r="E153" s="33" t="s">
        <v>41</v>
      </c>
      <c r="F153" t="s">
        <v>181</v>
      </c>
    </row>
    <row r="154" spans="1:6" x14ac:dyDescent="0.3">
      <c r="A154" t="str">
        <f>Venray!$C$9</f>
        <v xml:space="preserve"> </v>
      </c>
      <c r="B154" t="str">
        <f>Venray!$C$11</f>
        <v xml:space="preserve"> </v>
      </c>
      <c r="C154">
        <v>984</v>
      </c>
      <c r="D154" s="87">
        <f>Venray!$J$28</f>
        <v>0</v>
      </c>
      <c r="E154" s="33" t="s">
        <v>42</v>
      </c>
      <c r="F154" t="s">
        <v>181</v>
      </c>
    </row>
    <row r="155" spans="1:6" x14ac:dyDescent="0.3">
      <c r="A155" t="str">
        <f>Venray!$C$9</f>
        <v xml:space="preserve"> </v>
      </c>
      <c r="B155" t="str">
        <f>Venray!$C$11</f>
        <v xml:space="preserve"> </v>
      </c>
      <c r="C155">
        <v>984</v>
      </c>
      <c r="D155" s="87">
        <f>Venray!$J$32</f>
        <v>0</v>
      </c>
      <c r="E155" s="33" t="s">
        <v>44</v>
      </c>
      <c r="F155" t="s">
        <v>181</v>
      </c>
    </row>
    <row r="156" spans="1:6" x14ac:dyDescent="0.3">
      <c r="A156" t="str">
        <f>Venray!$C$9</f>
        <v xml:space="preserve"> </v>
      </c>
      <c r="B156" t="str">
        <f>Venray!$C$11</f>
        <v xml:space="preserve"> </v>
      </c>
      <c r="C156">
        <v>984</v>
      </c>
      <c r="D156" s="87">
        <f>Venray!$J$36</f>
        <v>0</v>
      </c>
      <c r="E156" s="33" t="s">
        <v>46</v>
      </c>
      <c r="F156" t="s">
        <v>181</v>
      </c>
    </row>
    <row r="157" spans="1:6" x14ac:dyDescent="0.3">
      <c r="A157" t="str">
        <f>Venray!$C$9</f>
        <v xml:space="preserve"> </v>
      </c>
      <c r="B157" t="str">
        <f>Venray!$C$11</f>
        <v xml:space="preserve"> </v>
      </c>
      <c r="C157">
        <v>984</v>
      </c>
      <c r="D157" s="87">
        <f>Venray!$J$40</f>
        <v>0</v>
      </c>
      <c r="E157" s="33" t="s">
        <v>49</v>
      </c>
      <c r="F157" t="s">
        <v>181</v>
      </c>
    </row>
    <row r="158" spans="1:6" x14ac:dyDescent="0.3">
      <c r="A158" t="str">
        <f>Venray!$C$9</f>
        <v xml:space="preserve"> </v>
      </c>
      <c r="B158" t="str">
        <f>Venray!$C$11</f>
        <v xml:space="preserve"> </v>
      </c>
      <c r="C158">
        <v>984</v>
      </c>
      <c r="D158" s="87">
        <f>Venray!$J$41</f>
        <v>0</v>
      </c>
      <c r="E158" s="33" t="s">
        <v>51</v>
      </c>
      <c r="F158" t="s">
        <v>181</v>
      </c>
    </row>
    <row r="159" spans="1:6" x14ac:dyDescent="0.3">
      <c r="A159" t="str">
        <f>Venray!$C$9</f>
        <v xml:space="preserve"> </v>
      </c>
      <c r="B159" t="str">
        <f>Venray!$C$11</f>
        <v xml:space="preserve"> </v>
      </c>
      <c r="C159">
        <v>984</v>
      </c>
      <c r="D159" s="87">
        <f>SUM(Venray!$J$45:$J$47)</f>
        <v>0</v>
      </c>
      <c r="E159" s="33" t="s">
        <v>58</v>
      </c>
      <c r="F159" t="s">
        <v>181</v>
      </c>
    </row>
    <row r="160" spans="1:6" x14ac:dyDescent="0.3">
      <c r="A160" t="str">
        <f>Venray!$C$9</f>
        <v xml:space="preserve"> </v>
      </c>
      <c r="B160" t="str">
        <f>Venray!$C$11</f>
        <v xml:space="preserve"> </v>
      </c>
      <c r="C160">
        <v>984</v>
      </c>
      <c r="D160" s="87">
        <f>SUM(Venray!$J$48:$J$50)</f>
        <v>0</v>
      </c>
      <c r="E160" s="33" t="s">
        <v>62</v>
      </c>
      <c r="F160" t="s">
        <v>181</v>
      </c>
    </row>
    <row r="161" spans="1:6" x14ac:dyDescent="0.3">
      <c r="A161" t="str">
        <f>Venray!$C$9</f>
        <v xml:space="preserve"> </v>
      </c>
      <c r="B161" t="str">
        <f>Venray!$C$11</f>
        <v xml:space="preserve"> </v>
      </c>
      <c r="C161">
        <v>984</v>
      </c>
      <c r="D161" s="87">
        <f>SUM(Venray!$J$51:$J$52)</f>
        <v>0</v>
      </c>
      <c r="E161" s="33" t="s">
        <v>66</v>
      </c>
      <c r="F161" t="s">
        <v>181</v>
      </c>
    </row>
    <row r="162" spans="1:6" x14ac:dyDescent="0.3">
      <c r="A162" t="str">
        <f>Venray!$C$9</f>
        <v xml:space="preserve"> </v>
      </c>
      <c r="B162" t="str">
        <f>Venray!$C$11</f>
        <v xml:space="preserve"> </v>
      </c>
      <c r="C162">
        <v>984</v>
      </c>
      <c r="D162" s="87">
        <f>SUM(Venray!$J$53:$J$54)</f>
        <v>0</v>
      </c>
      <c r="E162" s="56" t="s">
        <v>69</v>
      </c>
      <c r="F162" t="s">
        <v>181</v>
      </c>
    </row>
    <row r="163" spans="1:6" x14ac:dyDescent="0.3">
      <c r="A163" t="str">
        <f>Venray!$C$9</f>
        <v xml:space="preserve"> </v>
      </c>
      <c r="B163" t="str">
        <f>Venray!$C$11</f>
        <v xml:space="preserve"> </v>
      </c>
      <c r="C163">
        <v>984</v>
      </c>
      <c r="D163" s="87">
        <f>SUM(Venray!$J$55:$J$56)</f>
        <v>0</v>
      </c>
      <c r="E163" s="56" t="s">
        <v>72</v>
      </c>
      <c r="F163" t="s">
        <v>181</v>
      </c>
    </row>
    <row r="164" spans="1:6" x14ac:dyDescent="0.3">
      <c r="A164" t="str">
        <f>Venray!$C$9</f>
        <v xml:space="preserve"> </v>
      </c>
      <c r="B164" t="str">
        <f>Venray!$C$11</f>
        <v xml:space="preserve"> </v>
      </c>
      <c r="C164">
        <v>984</v>
      </c>
      <c r="D164" s="87">
        <f>SUM(Venray!J$68:$J210)</f>
        <v>0</v>
      </c>
      <c r="E164" s="33" t="s">
        <v>76</v>
      </c>
      <c r="F164" t="s">
        <v>181</v>
      </c>
    </row>
    <row r="165" spans="1:6" x14ac:dyDescent="0.3">
      <c r="A165" t="str">
        <f>Venray!$C$9</f>
        <v xml:space="preserve"> </v>
      </c>
      <c r="B165" t="str">
        <f>Venray!$C$11</f>
        <v xml:space="preserve"> </v>
      </c>
      <c r="C165">
        <v>984</v>
      </c>
      <c r="D165" s="87">
        <f>SUM(Venray!$J$69:$J$71)</f>
        <v>0</v>
      </c>
      <c r="E165" s="33" t="s">
        <v>80</v>
      </c>
      <c r="F165" t="s">
        <v>181</v>
      </c>
    </row>
    <row r="166" spans="1:6" x14ac:dyDescent="0.3">
      <c r="A166" t="str">
        <f>Venray!$C$9</f>
        <v xml:space="preserve"> </v>
      </c>
      <c r="B166" t="str">
        <f>Venray!$C$11</f>
        <v xml:space="preserve"> </v>
      </c>
      <c r="C166">
        <v>984</v>
      </c>
      <c r="D166" s="87">
        <f>SUM(Venray!$J$72:$J$74)</f>
        <v>0</v>
      </c>
      <c r="E166" s="33" t="s">
        <v>84</v>
      </c>
      <c r="F166" t="s">
        <v>181</v>
      </c>
    </row>
    <row r="167" spans="1:6" x14ac:dyDescent="0.3">
      <c r="A167" t="str">
        <f>Venray!$C$9</f>
        <v xml:space="preserve"> </v>
      </c>
      <c r="B167" t="str">
        <f>Venray!$C$11</f>
        <v xml:space="preserve"> </v>
      </c>
      <c r="C167">
        <v>984</v>
      </c>
      <c r="D167" s="87">
        <f>Venray!$J$76</f>
        <v>0</v>
      </c>
      <c r="E167" s="33" t="s">
        <v>88</v>
      </c>
      <c r="F167" t="s">
        <v>181</v>
      </c>
    </row>
    <row r="168" spans="1:6" x14ac:dyDescent="0.3">
      <c r="A168" t="str">
        <f>Venray!$C$9</f>
        <v xml:space="preserve"> </v>
      </c>
      <c r="B168" t="str">
        <f>Venray!$C$11</f>
        <v xml:space="preserve"> </v>
      </c>
      <c r="C168">
        <v>984</v>
      </c>
      <c r="D168" s="87">
        <f>Venray!$J$77</f>
        <v>0</v>
      </c>
      <c r="E168" s="33" t="s">
        <v>91</v>
      </c>
      <c r="F168" t="s">
        <v>181</v>
      </c>
    </row>
    <row r="169" spans="1:6" x14ac:dyDescent="0.3">
      <c r="A169" t="str">
        <f>Venray!$C$9</f>
        <v xml:space="preserve"> </v>
      </c>
      <c r="B169" t="str">
        <f>Venray!$C$11</f>
        <v xml:space="preserve"> </v>
      </c>
      <c r="C169">
        <v>984</v>
      </c>
      <c r="D169" s="87">
        <f>SUM(Venray!$J$81:$J$83)</f>
        <v>0</v>
      </c>
      <c r="E169" s="33" t="s">
        <v>94</v>
      </c>
      <c r="F169" t="s">
        <v>181</v>
      </c>
    </row>
    <row r="170" spans="1:6" x14ac:dyDescent="0.3">
      <c r="A170" t="str">
        <f>Venray!$C$9</f>
        <v xml:space="preserve"> </v>
      </c>
      <c r="B170" t="str">
        <f>Venray!$C$11</f>
        <v xml:space="preserve"> </v>
      </c>
      <c r="C170">
        <v>984</v>
      </c>
      <c r="D170" s="87">
        <f>SUM(Venray!$J$84:$J$86)</f>
        <v>0</v>
      </c>
      <c r="E170" s="33" t="s">
        <v>98</v>
      </c>
      <c r="F170" t="s">
        <v>181</v>
      </c>
    </row>
    <row r="171" spans="1:6" x14ac:dyDescent="0.3">
      <c r="A171" t="str">
        <f>Venray!$C$9</f>
        <v xml:space="preserve"> </v>
      </c>
      <c r="B171" t="str">
        <f>Venray!$C$11</f>
        <v xml:space="preserve"> </v>
      </c>
      <c r="C171">
        <v>984</v>
      </c>
      <c r="D171" s="87">
        <f>SUM(Venray!$J$87:$J$89)</f>
        <v>0</v>
      </c>
      <c r="E171" s="33" t="s">
        <v>102</v>
      </c>
      <c r="F171" t="s">
        <v>181</v>
      </c>
    </row>
    <row r="172" spans="1:6" x14ac:dyDescent="0.3">
      <c r="A172" t="str">
        <f>Venray!$C$9</f>
        <v xml:space="preserve"> </v>
      </c>
      <c r="B172" t="str">
        <f>Venray!$C$11</f>
        <v xml:space="preserve"> </v>
      </c>
      <c r="C172">
        <v>984</v>
      </c>
      <c r="D172" s="87">
        <f>Venray!$J$91</f>
        <v>0</v>
      </c>
      <c r="E172" s="33" t="s">
        <v>106</v>
      </c>
      <c r="F172" t="s">
        <v>181</v>
      </c>
    </row>
    <row r="173" spans="1:6" x14ac:dyDescent="0.3">
      <c r="A173" t="str">
        <f>Venray!$C$9</f>
        <v xml:space="preserve"> </v>
      </c>
      <c r="B173" t="str">
        <f>Venray!$C$11</f>
        <v xml:space="preserve"> </v>
      </c>
      <c r="C173">
        <v>984</v>
      </c>
      <c r="D173" s="87">
        <f>Venray!$J$92</f>
        <v>0</v>
      </c>
      <c r="E173" s="33" t="s">
        <v>108</v>
      </c>
      <c r="F173" t="s">
        <v>181</v>
      </c>
    </row>
    <row r="174" spans="1:6" x14ac:dyDescent="0.3">
      <c r="A174" t="str">
        <f>Venray!$C$9</f>
        <v xml:space="preserve"> </v>
      </c>
      <c r="B174" t="str">
        <f>Venray!$C$11</f>
        <v xml:space="preserve"> </v>
      </c>
      <c r="C174">
        <v>984</v>
      </c>
      <c r="D174" s="87">
        <f>SUM(Venray!$J$94:$J$96)</f>
        <v>0</v>
      </c>
      <c r="E174" s="33" t="s">
        <v>110</v>
      </c>
      <c r="F174" t="s">
        <v>181</v>
      </c>
    </row>
    <row r="175" spans="1:6" x14ac:dyDescent="0.3">
      <c r="A175" t="str">
        <f>Venray!$C$9</f>
        <v xml:space="preserve"> </v>
      </c>
      <c r="B175" t="str">
        <f>Venray!$C$11</f>
        <v xml:space="preserve"> </v>
      </c>
      <c r="C175">
        <v>984</v>
      </c>
      <c r="D175" s="87">
        <f>SUM(Venray!$J$97:$J$99)</f>
        <v>0</v>
      </c>
      <c r="E175" s="33" t="s">
        <v>114</v>
      </c>
      <c r="F175" t="s">
        <v>181</v>
      </c>
    </row>
    <row r="176" spans="1:6" x14ac:dyDescent="0.3">
      <c r="A176" t="str">
        <f>Venray!$C$9</f>
        <v xml:space="preserve"> </v>
      </c>
      <c r="B176" t="str">
        <f>Venray!$C$11</f>
        <v xml:space="preserve"> </v>
      </c>
      <c r="C176">
        <v>984</v>
      </c>
      <c r="D176" s="87">
        <f>SUM(Venray!$J$100:$J$102)</f>
        <v>0</v>
      </c>
      <c r="E176" s="56" t="s">
        <v>118</v>
      </c>
      <c r="F176" t="s">
        <v>181</v>
      </c>
    </row>
    <row r="177" spans="1:6" x14ac:dyDescent="0.3">
      <c r="A177" t="str">
        <f>Venray!$C$9</f>
        <v xml:space="preserve"> </v>
      </c>
      <c r="B177" t="str">
        <f>Venray!$C$11</f>
        <v xml:space="preserve"> </v>
      </c>
      <c r="C177">
        <v>984</v>
      </c>
      <c r="D177" s="87">
        <f>Venray!$J$104</f>
        <v>0</v>
      </c>
      <c r="E177" s="56" t="s">
        <v>122</v>
      </c>
      <c r="F177" t="s">
        <v>181</v>
      </c>
    </row>
    <row r="178" spans="1:6" x14ac:dyDescent="0.3">
      <c r="A178" t="str">
        <f>Venray!$C$9</f>
        <v xml:space="preserve"> </v>
      </c>
      <c r="B178" t="str">
        <f>Venray!$C$11</f>
        <v xml:space="preserve"> </v>
      </c>
      <c r="C178">
        <v>984</v>
      </c>
      <c r="D178" s="87">
        <f>Venray!$J$105</f>
        <v>0</v>
      </c>
      <c r="E178" s="33" t="s">
        <v>124</v>
      </c>
      <c r="F178" t="s">
        <v>181</v>
      </c>
    </row>
    <row r="179" spans="1:6" x14ac:dyDescent="0.3">
      <c r="A179" t="str">
        <f>Venray!$C$9</f>
        <v xml:space="preserve"> </v>
      </c>
      <c r="B179" t="str">
        <f>Venray!$C$11</f>
        <v xml:space="preserve"> </v>
      </c>
      <c r="C179">
        <v>984</v>
      </c>
      <c r="D179" s="87">
        <f>SUM(Venray!$J$107:$J$109)</f>
        <v>0</v>
      </c>
      <c r="E179" s="33" t="s">
        <v>126</v>
      </c>
      <c r="F179" t="s">
        <v>181</v>
      </c>
    </row>
    <row r="180" spans="1:6" x14ac:dyDescent="0.3">
      <c r="A180" t="str">
        <f>Venray!$C$9</f>
        <v xml:space="preserve"> </v>
      </c>
      <c r="B180" t="str">
        <f>Venray!$C$11</f>
        <v xml:space="preserve"> </v>
      </c>
      <c r="C180">
        <v>984</v>
      </c>
      <c r="D180" s="87">
        <f>SUM(Venray!$J$110:$J$112)</f>
        <v>0</v>
      </c>
      <c r="E180" s="33" t="s">
        <v>130</v>
      </c>
      <c r="F180" t="s">
        <v>181</v>
      </c>
    </row>
    <row r="181" spans="1:6" x14ac:dyDescent="0.3">
      <c r="A181" t="str">
        <f>Venray!$C$9</f>
        <v xml:space="preserve"> </v>
      </c>
      <c r="B181" t="str">
        <f>Venray!$C$11</f>
        <v xml:space="preserve"> </v>
      </c>
      <c r="C181">
        <v>984</v>
      </c>
      <c r="D181" s="87">
        <f>Venray!$J$114</f>
        <v>0</v>
      </c>
      <c r="E181" s="33" t="s">
        <v>134</v>
      </c>
      <c r="F181" t="s">
        <v>181</v>
      </c>
    </row>
    <row r="182" spans="1:6" x14ac:dyDescent="0.3">
      <c r="A182" t="str">
        <f>Venray!$C$9</f>
        <v xml:space="preserve"> </v>
      </c>
      <c r="B182" t="str">
        <f>Venray!$C$11</f>
        <v xml:space="preserve"> </v>
      </c>
      <c r="C182">
        <v>984</v>
      </c>
      <c r="D182" s="87">
        <f>Venray!$J$115</f>
        <v>0</v>
      </c>
      <c r="E182" s="56" t="s">
        <v>136</v>
      </c>
      <c r="F182" t="s">
        <v>181</v>
      </c>
    </row>
    <row r="183" spans="1:6" x14ac:dyDescent="0.3">
      <c r="A183" t="str">
        <f>Venray!$C$9</f>
        <v xml:space="preserve"> </v>
      </c>
      <c r="B183" t="str">
        <f>Venray!$C$11</f>
        <v xml:space="preserve"> </v>
      </c>
      <c r="C183">
        <v>984</v>
      </c>
      <c r="D183" s="87">
        <f>Venray!$J$119</f>
        <v>0</v>
      </c>
      <c r="E183" s="33" t="s">
        <v>139</v>
      </c>
      <c r="F183" t="s">
        <v>181</v>
      </c>
    </row>
    <row r="184" spans="1:6" x14ac:dyDescent="0.3">
      <c r="A184" t="str">
        <f>Venray!$C$9</f>
        <v xml:space="preserve"> </v>
      </c>
      <c r="B184" t="str">
        <f>Venray!$C$11</f>
        <v xml:space="preserve"> </v>
      </c>
      <c r="C184">
        <v>984</v>
      </c>
      <c r="D184" s="87">
        <f>Venray!$J$120</f>
        <v>0</v>
      </c>
      <c r="E184" s="33" t="s">
        <v>141</v>
      </c>
      <c r="F184" t="s">
        <v>181</v>
      </c>
    </row>
    <row r="185" spans="1:6" x14ac:dyDescent="0.3">
      <c r="A185" t="str">
        <f>Venray!$C$9</f>
        <v xml:space="preserve"> </v>
      </c>
      <c r="B185" t="str">
        <f>Venray!$C$11</f>
        <v xml:space="preserve"> </v>
      </c>
      <c r="C185">
        <v>984</v>
      </c>
      <c r="D185" s="87">
        <f>Venray!J63</f>
        <v>0</v>
      </c>
      <c r="E185" s="88" t="s">
        <v>190</v>
      </c>
      <c r="F185" t="s">
        <v>181</v>
      </c>
    </row>
    <row r="186" spans="1:6" x14ac:dyDescent="0.3">
      <c r="A186" t="str">
        <f>Venray!$C$9</f>
        <v xml:space="preserve"> </v>
      </c>
      <c r="B186" t="str">
        <f>Venray!$C$11</f>
        <v xml:space="preserve"> </v>
      </c>
      <c r="C186">
        <v>984</v>
      </c>
      <c r="D186" s="87">
        <f>Venray!$J$137</f>
        <v>0</v>
      </c>
      <c r="E186" s="88" t="s">
        <v>34</v>
      </c>
      <c r="F186" t="s">
        <v>181</v>
      </c>
    </row>
    <row r="187" spans="1:6" x14ac:dyDescent="0.3">
      <c r="A187" t="str">
        <f>Bergen!$C$9</f>
        <v xml:space="preserve"> </v>
      </c>
      <c r="B187" t="str">
        <f>Bergen!$C$11</f>
        <v xml:space="preserve"> </v>
      </c>
      <c r="C187">
        <v>893</v>
      </c>
      <c r="D187" s="87">
        <f>Bergen!J21</f>
        <v>0</v>
      </c>
      <c r="E187" s="33" t="s">
        <v>32</v>
      </c>
      <c r="F187" t="s">
        <v>181</v>
      </c>
    </row>
    <row r="188" spans="1:6" x14ac:dyDescent="0.3">
      <c r="A188" t="str">
        <f>Bergen!$C$9</f>
        <v xml:space="preserve"> </v>
      </c>
      <c r="B188" t="str">
        <f>Bergen!$C$11</f>
        <v xml:space="preserve"> </v>
      </c>
      <c r="C188">
        <v>893</v>
      </c>
      <c r="D188" s="87">
        <f>Bergen!J25</f>
        <v>0</v>
      </c>
      <c r="E188" s="33" t="s">
        <v>37</v>
      </c>
      <c r="F188" t="s">
        <v>181</v>
      </c>
    </row>
    <row r="189" spans="1:6" x14ac:dyDescent="0.3">
      <c r="A189" t="str">
        <f>Bergen!$C$9</f>
        <v xml:space="preserve"> </v>
      </c>
      <c r="B189" t="str">
        <f>Bergen!$C$11</f>
        <v xml:space="preserve"> </v>
      </c>
      <c r="C189">
        <v>893</v>
      </c>
      <c r="D189" s="87">
        <f>Bergen!J26</f>
        <v>0</v>
      </c>
      <c r="E189" s="33" t="s">
        <v>38</v>
      </c>
      <c r="F189" t="s">
        <v>181</v>
      </c>
    </row>
    <row r="190" spans="1:6" x14ac:dyDescent="0.3">
      <c r="A190" t="str">
        <f>Bergen!$C$9</f>
        <v xml:space="preserve"> </v>
      </c>
      <c r="B190" t="str">
        <f>Bergen!$C$11</f>
        <v xml:space="preserve"> </v>
      </c>
      <c r="C190">
        <v>893</v>
      </c>
      <c r="D190" s="87">
        <f>Bergen!J27</f>
        <v>0</v>
      </c>
      <c r="E190" s="33" t="s">
        <v>41</v>
      </c>
      <c r="F190" t="s">
        <v>181</v>
      </c>
    </row>
    <row r="191" spans="1:6" x14ac:dyDescent="0.3">
      <c r="A191" t="str">
        <f>Bergen!$C$9</f>
        <v xml:space="preserve"> </v>
      </c>
      <c r="B191" t="str">
        <f>Bergen!$C$11</f>
        <v xml:space="preserve"> </v>
      </c>
      <c r="C191">
        <v>893</v>
      </c>
      <c r="D191" s="87">
        <f>Bergen!J28</f>
        <v>0</v>
      </c>
      <c r="E191" s="33" t="s">
        <v>42</v>
      </c>
      <c r="F191" t="s">
        <v>181</v>
      </c>
    </row>
    <row r="192" spans="1:6" x14ac:dyDescent="0.3">
      <c r="A192" t="str">
        <f>Bergen!$C$9</f>
        <v xml:space="preserve"> </v>
      </c>
      <c r="B192" t="str">
        <f>Bergen!$C$11</f>
        <v xml:space="preserve"> </v>
      </c>
      <c r="C192">
        <v>893</v>
      </c>
      <c r="D192" s="87">
        <f>Bergen!J32</f>
        <v>0</v>
      </c>
      <c r="E192" s="33" t="s">
        <v>44</v>
      </c>
      <c r="F192" t="s">
        <v>181</v>
      </c>
    </row>
    <row r="193" spans="1:6" x14ac:dyDescent="0.3">
      <c r="A193" t="str">
        <f>Bergen!$C$9</f>
        <v xml:space="preserve"> </v>
      </c>
      <c r="B193" t="str">
        <f>Bergen!$C$11</f>
        <v xml:space="preserve"> </v>
      </c>
      <c r="C193">
        <v>893</v>
      </c>
      <c r="D193" s="87">
        <f>Bergen!J36</f>
        <v>0</v>
      </c>
      <c r="E193" s="33" t="s">
        <v>46</v>
      </c>
      <c r="F193" t="s">
        <v>181</v>
      </c>
    </row>
    <row r="194" spans="1:6" x14ac:dyDescent="0.3">
      <c r="A194" t="str">
        <f>Bergen!$C$9</f>
        <v xml:space="preserve"> </v>
      </c>
      <c r="B194" t="str">
        <f>Bergen!$C$11</f>
        <v xml:space="preserve"> </v>
      </c>
      <c r="C194">
        <v>893</v>
      </c>
      <c r="D194" s="87">
        <f>Bergen!J40</f>
        <v>0</v>
      </c>
      <c r="E194" s="33" t="s">
        <v>49</v>
      </c>
      <c r="F194" t="s">
        <v>181</v>
      </c>
    </row>
    <row r="195" spans="1:6" x14ac:dyDescent="0.3">
      <c r="A195" t="str">
        <f>Bergen!$C$9</f>
        <v xml:space="preserve"> </v>
      </c>
      <c r="B195" t="str">
        <f>Bergen!$C$11</f>
        <v xml:space="preserve"> </v>
      </c>
      <c r="C195">
        <v>893</v>
      </c>
      <c r="D195" s="87">
        <f>Bergen!J41</f>
        <v>0</v>
      </c>
      <c r="E195" s="33" t="s">
        <v>51</v>
      </c>
      <c r="F195" t="s">
        <v>181</v>
      </c>
    </row>
    <row r="196" spans="1:6" x14ac:dyDescent="0.3">
      <c r="A196" t="str">
        <f>Bergen!$C$9</f>
        <v xml:space="preserve"> </v>
      </c>
      <c r="B196" t="str">
        <f>Bergen!$C$11</f>
        <v xml:space="preserve"> </v>
      </c>
      <c r="C196">
        <v>893</v>
      </c>
      <c r="D196" s="87">
        <f>Bergen!J45+Bergen!J46+Bergen!J47+Bergen!J60+Bergen!J67</f>
        <v>0</v>
      </c>
      <c r="E196" s="33" t="s">
        <v>58</v>
      </c>
      <c r="F196" t="s">
        <v>181</v>
      </c>
    </row>
    <row r="197" spans="1:6" x14ac:dyDescent="0.3">
      <c r="A197" t="str">
        <f>Bergen!$C$9</f>
        <v xml:space="preserve"> </v>
      </c>
      <c r="B197" t="str">
        <f>Bergen!$C$11</f>
        <v xml:space="preserve"> </v>
      </c>
      <c r="C197">
        <v>893</v>
      </c>
      <c r="D197" s="87">
        <f>Bergen!J48+Bergen!J49+Bergen!J50+Bergen!J61+Bergen!J68</f>
        <v>0</v>
      </c>
      <c r="E197" s="33" t="s">
        <v>62</v>
      </c>
      <c r="F197" t="s">
        <v>181</v>
      </c>
    </row>
    <row r="198" spans="1:6" x14ac:dyDescent="0.3">
      <c r="A198" t="str">
        <f>Bergen!$C$9</f>
        <v xml:space="preserve"> </v>
      </c>
      <c r="B198" t="str">
        <f>Bergen!$C$11</f>
        <v xml:space="preserve"> </v>
      </c>
      <c r="C198">
        <v>893</v>
      </c>
      <c r="D198" s="87">
        <f>Bergen!J51+Bergen!J52+Bergen!J69</f>
        <v>0</v>
      </c>
      <c r="E198" s="33" t="s">
        <v>66</v>
      </c>
      <c r="F198" t="s">
        <v>181</v>
      </c>
    </row>
    <row r="199" spans="1:6" x14ac:dyDescent="0.3">
      <c r="A199" t="str">
        <f>Bergen!$C$9</f>
        <v xml:space="preserve"> </v>
      </c>
      <c r="B199" t="str">
        <f>Bergen!$C$11</f>
        <v xml:space="preserve"> </v>
      </c>
      <c r="C199">
        <v>893</v>
      </c>
      <c r="D199" s="87">
        <f>Bergen!J53+Bergen!J54+Bergen!J62+Bergen!J70</f>
        <v>0</v>
      </c>
      <c r="E199" s="56" t="s">
        <v>69</v>
      </c>
      <c r="F199" t="s">
        <v>181</v>
      </c>
    </row>
    <row r="200" spans="1:6" x14ac:dyDescent="0.3">
      <c r="A200" t="str">
        <f>Bergen!$C$9</f>
        <v xml:space="preserve"> </v>
      </c>
      <c r="B200" t="str">
        <f>Bergen!$C$11</f>
        <v xml:space="preserve"> </v>
      </c>
      <c r="C200">
        <v>893</v>
      </c>
      <c r="D200" s="87">
        <f>Bergen!J55+Bergen!J56+Bergen!J63+Bergen!J71</f>
        <v>0</v>
      </c>
      <c r="E200" s="56" t="s">
        <v>72</v>
      </c>
      <c r="F200" t="s">
        <v>181</v>
      </c>
    </row>
    <row r="201" spans="1:6" x14ac:dyDescent="0.3">
      <c r="A201" t="str">
        <f>Bergen!$C$9</f>
        <v xml:space="preserve"> </v>
      </c>
      <c r="B201" t="str">
        <f>Bergen!$C$11</f>
        <v xml:space="preserve"> </v>
      </c>
      <c r="C201">
        <v>893</v>
      </c>
      <c r="D201" s="87">
        <f>Bergen!J81+Bergen!J82+Bergen!J83</f>
        <v>0</v>
      </c>
      <c r="E201" s="33" t="s">
        <v>76</v>
      </c>
      <c r="F201" t="s">
        <v>181</v>
      </c>
    </row>
    <row r="202" spans="1:6" x14ac:dyDescent="0.3">
      <c r="A202" t="str">
        <f>Bergen!$C$9</f>
        <v xml:space="preserve"> </v>
      </c>
      <c r="B202" t="str">
        <f>Bergen!$C$11</f>
        <v xml:space="preserve"> </v>
      </c>
      <c r="C202">
        <v>893</v>
      </c>
      <c r="D202" s="87">
        <f>Bergen!J84+Bergen!J85+Bergen!J86</f>
        <v>0</v>
      </c>
      <c r="E202" s="33" t="s">
        <v>80</v>
      </c>
      <c r="F202" t="s">
        <v>181</v>
      </c>
    </row>
    <row r="203" spans="1:6" x14ac:dyDescent="0.3">
      <c r="A203" t="str">
        <f>Bergen!$C$9</f>
        <v xml:space="preserve"> </v>
      </c>
      <c r="B203" t="str">
        <f>Bergen!$C$11</f>
        <v xml:space="preserve"> </v>
      </c>
      <c r="C203">
        <v>893</v>
      </c>
      <c r="D203" s="87">
        <f>Bergen!J87+Bergen!J88+Bergen!J89</f>
        <v>0</v>
      </c>
      <c r="E203" s="33" t="s">
        <v>84</v>
      </c>
      <c r="F203" t="s">
        <v>181</v>
      </c>
    </row>
    <row r="204" spans="1:6" x14ac:dyDescent="0.3">
      <c r="A204" t="str">
        <f>Bergen!$C$9</f>
        <v xml:space="preserve"> </v>
      </c>
      <c r="B204" t="str">
        <f>Bergen!$C$11</f>
        <v xml:space="preserve"> </v>
      </c>
      <c r="C204">
        <v>893</v>
      </c>
      <c r="D204" s="87">
        <f>Bergen!J91</f>
        <v>0</v>
      </c>
      <c r="E204" s="33" t="s">
        <v>88</v>
      </c>
      <c r="F204" t="s">
        <v>181</v>
      </c>
    </row>
    <row r="205" spans="1:6" x14ac:dyDescent="0.3">
      <c r="A205" t="str">
        <f>Bergen!$C$9</f>
        <v xml:space="preserve"> </v>
      </c>
      <c r="B205" t="str">
        <f>Bergen!$C$11</f>
        <v xml:space="preserve"> </v>
      </c>
      <c r="C205">
        <v>893</v>
      </c>
      <c r="D205" s="87">
        <f>Bergen!J92</f>
        <v>0</v>
      </c>
      <c r="E205" s="33" t="s">
        <v>91</v>
      </c>
      <c r="F205" t="s">
        <v>181</v>
      </c>
    </row>
    <row r="206" spans="1:6" x14ac:dyDescent="0.3">
      <c r="A206" t="str">
        <f>Bergen!$C$9</f>
        <v xml:space="preserve"> </v>
      </c>
      <c r="B206" t="str">
        <f>Bergen!$C$11</f>
        <v xml:space="preserve"> </v>
      </c>
      <c r="C206">
        <v>893</v>
      </c>
      <c r="D206" s="87">
        <f>Bergen!J111+Bergen!J133</f>
        <v>0</v>
      </c>
      <c r="E206" s="33" t="s">
        <v>94</v>
      </c>
      <c r="F206" t="s">
        <v>181</v>
      </c>
    </row>
    <row r="207" spans="1:6" x14ac:dyDescent="0.3">
      <c r="A207" t="str">
        <f>Bergen!$C$9</f>
        <v xml:space="preserve"> </v>
      </c>
      <c r="B207" t="str">
        <f>Bergen!$C$11</f>
        <v xml:space="preserve"> </v>
      </c>
      <c r="C207">
        <v>893</v>
      </c>
      <c r="D207" s="87">
        <f>Bergen!J112+Bergen!J134</f>
        <v>0</v>
      </c>
      <c r="E207" s="33" t="s">
        <v>98</v>
      </c>
      <c r="F207" t="s">
        <v>181</v>
      </c>
    </row>
    <row r="208" spans="1:6" x14ac:dyDescent="0.3">
      <c r="A208" t="str">
        <f>Bergen!$C$9</f>
        <v xml:space="preserve"> </v>
      </c>
      <c r="B208" t="str">
        <f>Bergen!$C$11</f>
        <v xml:space="preserve"> </v>
      </c>
      <c r="C208">
        <v>893</v>
      </c>
      <c r="D208" s="87">
        <f>Bergen!J113+Bergen!J135</f>
        <v>0</v>
      </c>
      <c r="E208" s="33" t="s">
        <v>102</v>
      </c>
      <c r="F208" t="s">
        <v>181</v>
      </c>
    </row>
    <row r="209" spans="1:6" x14ac:dyDescent="0.3">
      <c r="A209" t="str">
        <f>Bergen!$C$9</f>
        <v xml:space="preserve"> </v>
      </c>
      <c r="B209" t="str">
        <f>Bergen!$C$11</f>
        <v xml:space="preserve"> </v>
      </c>
      <c r="C209">
        <v>893</v>
      </c>
      <c r="D209" s="87">
        <f>Bergen!J115</f>
        <v>0</v>
      </c>
      <c r="E209" s="33" t="s">
        <v>106</v>
      </c>
      <c r="F209" t="s">
        <v>181</v>
      </c>
    </row>
    <row r="210" spans="1:6" x14ac:dyDescent="0.3">
      <c r="A210" t="str">
        <f>Bergen!$C$9</f>
        <v xml:space="preserve"> </v>
      </c>
      <c r="B210" t="str">
        <f>Bergen!$C$11</f>
        <v xml:space="preserve"> </v>
      </c>
      <c r="C210">
        <v>893</v>
      </c>
      <c r="D210" s="87">
        <f>Bergen!J116</f>
        <v>0</v>
      </c>
      <c r="E210" s="33" t="s">
        <v>108</v>
      </c>
      <c r="F210" t="s">
        <v>181</v>
      </c>
    </row>
    <row r="211" spans="1:6" x14ac:dyDescent="0.3">
      <c r="A211" t="str">
        <f>Bergen!$C$9</f>
        <v xml:space="preserve"> </v>
      </c>
      <c r="B211" t="str">
        <f>Bergen!$C$11</f>
        <v xml:space="preserve"> </v>
      </c>
      <c r="C211">
        <v>893</v>
      </c>
      <c r="D211" s="87">
        <f>Bergen!J96+Bergen!J97+Bergen!J98+Bergen!J118+Bergen!J136</f>
        <v>0</v>
      </c>
      <c r="E211" s="33" t="s">
        <v>110</v>
      </c>
      <c r="F211" t="s">
        <v>181</v>
      </c>
    </row>
    <row r="212" spans="1:6" x14ac:dyDescent="0.3">
      <c r="A212" t="str">
        <f>Bergen!$C$9</f>
        <v xml:space="preserve"> </v>
      </c>
      <c r="B212" t="str">
        <f>Bergen!$C$11</f>
        <v xml:space="preserve"> </v>
      </c>
      <c r="C212">
        <v>893</v>
      </c>
      <c r="D212" s="87">
        <f>Bergen!J99+Bergen!J100+Bergen!J101+Bergen!J119+Bergen!J137</f>
        <v>0</v>
      </c>
      <c r="E212" s="33" t="s">
        <v>114</v>
      </c>
      <c r="F212" t="s">
        <v>181</v>
      </c>
    </row>
    <row r="213" spans="1:6" x14ac:dyDescent="0.3">
      <c r="A213" t="str">
        <f>Bergen!$C$9</f>
        <v xml:space="preserve"> </v>
      </c>
      <c r="B213" t="str">
        <f>Bergen!$C$11</f>
        <v xml:space="preserve"> </v>
      </c>
      <c r="C213">
        <v>893</v>
      </c>
      <c r="D213" s="87">
        <f>Bergen!J102+Bergen!J103+Bergen!J104+Bergen!J120+Bergen!J138</f>
        <v>0</v>
      </c>
      <c r="E213" s="56" t="s">
        <v>118</v>
      </c>
      <c r="F213" t="s">
        <v>181</v>
      </c>
    </row>
    <row r="214" spans="1:6" x14ac:dyDescent="0.3">
      <c r="A214" t="str">
        <f>Bergen!$C$9</f>
        <v xml:space="preserve"> </v>
      </c>
      <c r="B214" t="str">
        <f>Bergen!$C$11</f>
        <v xml:space="preserve"> </v>
      </c>
      <c r="C214">
        <v>893</v>
      </c>
      <c r="D214" s="87">
        <f>Bergen!J106+Bergen!J122</f>
        <v>0</v>
      </c>
      <c r="E214" s="56" t="s">
        <v>122</v>
      </c>
      <c r="F214" t="s">
        <v>181</v>
      </c>
    </row>
    <row r="215" spans="1:6" x14ac:dyDescent="0.3">
      <c r="A215" t="str">
        <f>Bergen!$C$9</f>
        <v xml:space="preserve"> </v>
      </c>
      <c r="B215" t="str">
        <f>Bergen!$C$11</f>
        <v xml:space="preserve"> </v>
      </c>
      <c r="C215">
        <v>893</v>
      </c>
      <c r="D215" s="87">
        <f>Bergen!J107+Bergen!J123</f>
        <v>0</v>
      </c>
      <c r="E215" s="33" t="s">
        <v>124</v>
      </c>
      <c r="F215" t="s">
        <v>181</v>
      </c>
    </row>
    <row r="216" spans="1:6" x14ac:dyDescent="0.3">
      <c r="A216" t="str">
        <f>Bergen!$C$9</f>
        <v xml:space="preserve"> </v>
      </c>
      <c r="B216" t="str">
        <f>Bergen!$C$11</f>
        <v xml:space="preserve"> </v>
      </c>
      <c r="C216">
        <v>893</v>
      </c>
      <c r="D216" s="87">
        <f>Bergen!J125+Bergen!J139</f>
        <v>0</v>
      </c>
      <c r="E216" s="33" t="s">
        <v>126</v>
      </c>
      <c r="F216" t="s">
        <v>181</v>
      </c>
    </row>
    <row r="217" spans="1:6" x14ac:dyDescent="0.3">
      <c r="A217" t="str">
        <f>Bergen!$C$9</f>
        <v xml:space="preserve"> </v>
      </c>
      <c r="B217" t="str">
        <f>Bergen!$C$11</f>
        <v xml:space="preserve"> </v>
      </c>
      <c r="C217">
        <v>893</v>
      </c>
      <c r="D217" s="87">
        <f>Bergen!J126+Bergen!J140</f>
        <v>0</v>
      </c>
      <c r="E217" s="33" t="s">
        <v>130</v>
      </c>
      <c r="F217" t="s">
        <v>181</v>
      </c>
    </row>
    <row r="218" spans="1:6" x14ac:dyDescent="0.3">
      <c r="A218" t="str">
        <f>Bergen!$C$9</f>
        <v xml:space="preserve"> </v>
      </c>
      <c r="B218" t="str">
        <f>Bergen!$C$11</f>
        <v xml:space="preserve"> </v>
      </c>
      <c r="C218">
        <v>893</v>
      </c>
      <c r="D218" s="87">
        <f>Bergen!J128</f>
        <v>0</v>
      </c>
      <c r="E218" s="33" t="s">
        <v>134</v>
      </c>
      <c r="F218" t="s">
        <v>181</v>
      </c>
    </row>
    <row r="219" spans="1:6" x14ac:dyDescent="0.3">
      <c r="A219" t="str">
        <f>Bergen!$C$9</f>
        <v xml:space="preserve"> </v>
      </c>
      <c r="B219" t="str">
        <f>Bergen!$C$11</f>
        <v xml:space="preserve"> </v>
      </c>
      <c r="C219">
        <v>893</v>
      </c>
      <c r="D219" s="87">
        <f>Bergen!J129</f>
        <v>0</v>
      </c>
      <c r="E219" s="56" t="s">
        <v>136</v>
      </c>
      <c r="F219" t="s">
        <v>181</v>
      </c>
    </row>
    <row r="220" spans="1:6" x14ac:dyDescent="0.3">
      <c r="A220" t="str">
        <f>Bergen!$C$9</f>
        <v xml:space="preserve"> </v>
      </c>
      <c r="B220" t="str">
        <f>Bergen!$C$11</f>
        <v xml:space="preserve"> </v>
      </c>
      <c r="C220">
        <v>893</v>
      </c>
      <c r="D220" s="87">
        <f>Bergen!J144</f>
        <v>0</v>
      </c>
      <c r="E220" s="33" t="s">
        <v>139</v>
      </c>
      <c r="F220" t="s">
        <v>181</v>
      </c>
    </row>
    <row r="221" spans="1:6" x14ac:dyDescent="0.3">
      <c r="A221" t="str">
        <f>Bergen!$C$9</f>
        <v xml:space="preserve"> </v>
      </c>
      <c r="B221" t="str">
        <f>Bergen!$C$11</f>
        <v xml:space="preserve"> </v>
      </c>
      <c r="C221">
        <v>893</v>
      </c>
      <c r="D221" s="87">
        <f>Bergen!J145</f>
        <v>0</v>
      </c>
      <c r="E221" s="33" t="s">
        <v>141</v>
      </c>
      <c r="F221" t="s">
        <v>181</v>
      </c>
    </row>
    <row r="222" spans="1:6" x14ac:dyDescent="0.3">
      <c r="A222" t="str">
        <f>Bergen!$C$9</f>
        <v xml:space="preserve"> </v>
      </c>
      <c r="B222" t="str">
        <f>Bergen!$C$11</f>
        <v xml:space="preserve"> </v>
      </c>
      <c r="C222">
        <v>893</v>
      </c>
      <c r="D222" s="87">
        <f>Bergen!J78</f>
        <v>0</v>
      </c>
      <c r="E222" s="88" t="s">
        <v>190</v>
      </c>
      <c r="F222" t="s">
        <v>181</v>
      </c>
    </row>
    <row r="223" spans="1:6" x14ac:dyDescent="0.3">
      <c r="A223" t="str">
        <f>Bergen!$C$9</f>
        <v xml:space="preserve"> </v>
      </c>
      <c r="B223" t="str">
        <f>Bergen!$C$11</f>
        <v xml:space="preserve"> </v>
      </c>
      <c r="C223">
        <v>893</v>
      </c>
      <c r="D223" s="87">
        <f>Bergen!J162</f>
        <v>0</v>
      </c>
      <c r="E223" s="88" t="s">
        <v>34</v>
      </c>
      <c r="F223" t="s">
        <v>181</v>
      </c>
    </row>
    <row r="224" spans="1:6" x14ac:dyDescent="0.3">
      <c r="A224" t="str">
        <f>Venlo!$C$9</f>
        <v xml:space="preserve"> </v>
      </c>
      <c r="B224" t="str">
        <f>Venlo!$C$11</f>
        <v xml:space="preserve"> </v>
      </c>
      <c r="C224">
        <v>983</v>
      </c>
      <c r="D224" s="87">
        <f>Venlo!J21</f>
        <v>0</v>
      </c>
      <c r="E224" s="33" t="s">
        <v>32</v>
      </c>
      <c r="F224" t="s">
        <v>181</v>
      </c>
    </row>
    <row r="225" spans="1:6" x14ac:dyDescent="0.3">
      <c r="A225" t="str">
        <f>Venlo!$C$9</f>
        <v xml:space="preserve"> </v>
      </c>
      <c r="B225" t="str">
        <f>Venlo!$C$11</f>
        <v xml:space="preserve"> </v>
      </c>
      <c r="C225">
        <v>983</v>
      </c>
      <c r="D225" s="87">
        <f>Venlo!J25</f>
        <v>0</v>
      </c>
      <c r="E225" s="33" t="s">
        <v>37</v>
      </c>
      <c r="F225" t="s">
        <v>181</v>
      </c>
    </row>
    <row r="226" spans="1:6" x14ac:dyDescent="0.3">
      <c r="A226" t="str">
        <f>Venlo!$C$9</f>
        <v xml:space="preserve"> </v>
      </c>
      <c r="B226" t="str">
        <f>Venlo!$C$11</f>
        <v xml:space="preserve"> </v>
      </c>
      <c r="C226">
        <v>983</v>
      </c>
      <c r="D226" s="87">
        <f>Venlo!J26</f>
        <v>0</v>
      </c>
      <c r="E226" s="33" t="s">
        <v>38</v>
      </c>
      <c r="F226" t="s">
        <v>181</v>
      </c>
    </row>
    <row r="227" spans="1:6" x14ac:dyDescent="0.3">
      <c r="A227" t="str">
        <f>Venlo!$C$9</f>
        <v xml:space="preserve"> </v>
      </c>
      <c r="B227" t="str">
        <f>Venlo!$C$11</f>
        <v xml:space="preserve"> </v>
      </c>
      <c r="C227">
        <v>983</v>
      </c>
      <c r="D227" s="87">
        <f>Venlo!J27</f>
        <v>0</v>
      </c>
      <c r="E227" s="33" t="s">
        <v>41</v>
      </c>
      <c r="F227" t="s">
        <v>181</v>
      </c>
    </row>
    <row r="228" spans="1:6" x14ac:dyDescent="0.3">
      <c r="A228" t="str">
        <f>Venlo!$C$9</f>
        <v xml:space="preserve"> </v>
      </c>
      <c r="B228" t="str">
        <f>Venlo!$C$11</f>
        <v xml:space="preserve"> </v>
      </c>
      <c r="C228">
        <v>983</v>
      </c>
      <c r="D228" s="87">
        <f>Venlo!J28</f>
        <v>0</v>
      </c>
      <c r="E228" s="33" t="s">
        <v>42</v>
      </c>
      <c r="F228" t="s">
        <v>181</v>
      </c>
    </row>
    <row r="229" spans="1:6" x14ac:dyDescent="0.3">
      <c r="A229" t="str">
        <f>Venlo!$C$9</f>
        <v xml:space="preserve"> </v>
      </c>
      <c r="B229" t="str">
        <f>Venlo!$C$11</f>
        <v xml:space="preserve"> </v>
      </c>
      <c r="C229">
        <v>983</v>
      </c>
      <c r="D229" s="87">
        <f>Venlo!J32</f>
        <v>0</v>
      </c>
      <c r="E229" s="33" t="s">
        <v>44</v>
      </c>
      <c r="F229" t="s">
        <v>181</v>
      </c>
    </row>
    <row r="230" spans="1:6" x14ac:dyDescent="0.3">
      <c r="A230" t="str">
        <f>Venlo!$C$9</f>
        <v xml:space="preserve"> </v>
      </c>
      <c r="B230" t="str">
        <f>Venlo!$C$11</f>
        <v xml:space="preserve"> </v>
      </c>
      <c r="C230">
        <v>983</v>
      </c>
      <c r="D230" s="87">
        <f>Venlo!J36</f>
        <v>0</v>
      </c>
      <c r="E230" s="33" t="s">
        <v>46</v>
      </c>
      <c r="F230" t="s">
        <v>181</v>
      </c>
    </row>
    <row r="231" spans="1:6" x14ac:dyDescent="0.3">
      <c r="A231" t="str">
        <f>Venlo!$C$9</f>
        <v xml:space="preserve"> </v>
      </c>
      <c r="B231" t="str">
        <f>Venlo!$C$11</f>
        <v xml:space="preserve"> </v>
      </c>
      <c r="C231">
        <v>983</v>
      </c>
      <c r="D231" s="87">
        <f>Venlo!J40</f>
        <v>0</v>
      </c>
      <c r="E231" s="33" t="s">
        <v>49</v>
      </c>
      <c r="F231" t="s">
        <v>181</v>
      </c>
    </row>
    <row r="232" spans="1:6" x14ac:dyDescent="0.3">
      <c r="A232" t="str">
        <f>Venlo!$C$9</f>
        <v xml:space="preserve"> </v>
      </c>
      <c r="B232" t="str">
        <f>Venlo!$C$11</f>
        <v xml:space="preserve"> </v>
      </c>
      <c r="C232">
        <v>983</v>
      </c>
      <c r="D232" s="87">
        <f>Venlo!J41</f>
        <v>0</v>
      </c>
      <c r="E232" s="33" t="s">
        <v>51</v>
      </c>
      <c r="F232" t="s">
        <v>181</v>
      </c>
    </row>
    <row r="233" spans="1:6" x14ac:dyDescent="0.3">
      <c r="A233" t="str">
        <f>Venlo!$C$9</f>
        <v xml:space="preserve"> </v>
      </c>
      <c r="B233" t="str">
        <f>Venlo!$C$11</f>
        <v xml:space="preserve"> </v>
      </c>
      <c r="C233">
        <v>983</v>
      </c>
      <c r="D233" s="87">
        <f>Venlo!J45+Venlo!J52</f>
        <v>0</v>
      </c>
      <c r="E233" s="33" t="s">
        <v>58</v>
      </c>
      <c r="F233" t="s">
        <v>181</v>
      </c>
    </row>
    <row r="234" spans="1:6" x14ac:dyDescent="0.3">
      <c r="A234" t="str">
        <f>Venlo!$C$9</f>
        <v xml:space="preserve"> </v>
      </c>
      <c r="B234" t="str">
        <f>Venlo!$C$11</f>
        <v xml:space="preserve"> </v>
      </c>
      <c r="C234">
        <v>983</v>
      </c>
      <c r="D234" s="87">
        <f>Venlo!J46+Venlo!J53</f>
        <v>0</v>
      </c>
      <c r="E234" s="33" t="s">
        <v>62</v>
      </c>
      <c r="F234" t="s">
        <v>181</v>
      </c>
    </row>
    <row r="235" spans="1:6" x14ac:dyDescent="0.3">
      <c r="A235" t="str">
        <f>Venlo!$C$9</f>
        <v xml:space="preserve"> </v>
      </c>
      <c r="B235" t="str">
        <f>Venlo!$C$11</f>
        <v xml:space="preserve"> </v>
      </c>
      <c r="C235">
        <v>983</v>
      </c>
      <c r="D235" s="87">
        <f>Venlo!J54</f>
        <v>0</v>
      </c>
      <c r="E235" s="33" t="s">
        <v>66</v>
      </c>
      <c r="F235" t="s">
        <v>181</v>
      </c>
    </row>
    <row r="236" spans="1:6" x14ac:dyDescent="0.3">
      <c r="A236" t="str">
        <f>Venlo!$C$9</f>
        <v xml:space="preserve"> </v>
      </c>
      <c r="B236" t="str">
        <f>Venlo!$C$11</f>
        <v xml:space="preserve"> </v>
      </c>
      <c r="C236">
        <v>983</v>
      </c>
      <c r="D236" s="87">
        <f>Venlo!J47+Venlo!J55</f>
        <v>0</v>
      </c>
      <c r="E236" s="56" t="s">
        <v>69</v>
      </c>
      <c r="F236" t="s">
        <v>181</v>
      </c>
    </row>
    <row r="237" spans="1:6" x14ac:dyDescent="0.3">
      <c r="A237" t="str">
        <f>Venlo!$C$9</f>
        <v xml:space="preserve"> </v>
      </c>
      <c r="B237" t="str">
        <f>Venlo!$C$11</f>
        <v xml:space="preserve"> </v>
      </c>
      <c r="C237">
        <v>983</v>
      </c>
      <c r="D237" s="87">
        <f>Venlo!J48+Venlo!J56</f>
        <v>0</v>
      </c>
      <c r="E237" s="56" t="s">
        <v>72</v>
      </c>
      <c r="F237" t="s">
        <v>181</v>
      </c>
    </row>
    <row r="238" spans="1:6" x14ac:dyDescent="0.3">
      <c r="A238" t="str">
        <f>Venlo!$C$9</f>
        <v xml:space="preserve"> </v>
      </c>
      <c r="B238" t="str">
        <f>Venlo!$C$11</f>
        <v xml:space="preserve"> </v>
      </c>
      <c r="C238">
        <v>983</v>
      </c>
      <c r="D238" s="87">
        <f>Venlo!J66+Venlo!J88</f>
        <v>0</v>
      </c>
      <c r="E238" s="33" t="s">
        <v>94</v>
      </c>
      <c r="F238" t="s">
        <v>181</v>
      </c>
    </row>
    <row r="239" spans="1:6" x14ac:dyDescent="0.3">
      <c r="A239" t="str">
        <f>Venlo!$C$9</f>
        <v xml:space="preserve"> </v>
      </c>
      <c r="B239" t="str">
        <f>Venlo!$C$11</f>
        <v xml:space="preserve"> </v>
      </c>
      <c r="C239">
        <v>983</v>
      </c>
      <c r="D239" s="87">
        <f>Venlo!J67+Venlo!J89</f>
        <v>0</v>
      </c>
      <c r="E239" s="33" t="s">
        <v>98</v>
      </c>
      <c r="F239" t="s">
        <v>181</v>
      </c>
    </row>
    <row r="240" spans="1:6" x14ac:dyDescent="0.3">
      <c r="A240" t="str">
        <f>Venlo!$C$9</f>
        <v xml:space="preserve"> </v>
      </c>
      <c r="B240" t="str">
        <f>Venlo!$C$11</f>
        <v xml:space="preserve"> </v>
      </c>
      <c r="C240">
        <v>983</v>
      </c>
      <c r="D240" s="87">
        <f>Venlo!J68+Venlo!J90</f>
        <v>0</v>
      </c>
      <c r="E240" s="33" t="s">
        <v>102</v>
      </c>
      <c r="F240" t="s">
        <v>181</v>
      </c>
    </row>
    <row r="241" spans="1:6" x14ac:dyDescent="0.3">
      <c r="A241" t="str">
        <f>Venlo!$C$9</f>
        <v xml:space="preserve"> </v>
      </c>
      <c r="B241" t="str">
        <f>Venlo!$C$11</f>
        <v xml:space="preserve"> </v>
      </c>
      <c r="C241">
        <v>983</v>
      </c>
      <c r="D241" s="87">
        <f>Venlo!J70</f>
        <v>0</v>
      </c>
      <c r="E241" s="33" t="s">
        <v>106</v>
      </c>
      <c r="F241" t="s">
        <v>181</v>
      </c>
    </row>
    <row r="242" spans="1:6" x14ac:dyDescent="0.3">
      <c r="A242" t="str">
        <f>Venlo!$C$9</f>
        <v xml:space="preserve"> </v>
      </c>
      <c r="B242" t="str">
        <f>Venlo!$C$11</f>
        <v xml:space="preserve"> </v>
      </c>
      <c r="C242">
        <v>983</v>
      </c>
      <c r="D242" s="87">
        <f>Venlo!J71</f>
        <v>0</v>
      </c>
      <c r="E242" s="33" t="s">
        <v>108</v>
      </c>
      <c r="F242" t="s">
        <v>181</v>
      </c>
    </row>
    <row r="243" spans="1:6" x14ac:dyDescent="0.3">
      <c r="A243" t="str">
        <f>Venlo!$C$9</f>
        <v xml:space="preserve"> </v>
      </c>
      <c r="B243" t="str">
        <f>Venlo!$C$11</f>
        <v xml:space="preserve"> </v>
      </c>
      <c r="C243">
        <v>983</v>
      </c>
      <c r="D243" s="87">
        <f>Venlo!J73+Venlo!J91</f>
        <v>0</v>
      </c>
      <c r="E243" s="33" t="s">
        <v>110</v>
      </c>
      <c r="F243" t="s">
        <v>181</v>
      </c>
    </row>
    <row r="244" spans="1:6" x14ac:dyDescent="0.3">
      <c r="A244" t="str">
        <f>Venlo!$C$9</f>
        <v xml:space="preserve"> </v>
      </c>
      <c r="B244" t="str">
        <f>Venlo!$C$11</f>
        <v xml:space="preserve"> </v>
      </c>
      <c r="C244">
        <v>983</v>
      </c>
      <c r="D244" s="87">
        <f>Venlo!J74+Venlo!J92</f>
        <v>0</v>
      </c>
      <c r="E244" s="33" t="s">
        <v>114</v>
      </c>
      <c r="F244" t="s">
        <v>181</v>
      </c>
    </row>
    <row r="245" spans="1:6" x14ac:dyDescent="0.3">
      <c r="A245" t="str">
        <f>Venlo!$C$9</f>
        <v xml:space="preserve"> </v>
      </c>
      <c r="B245" t="str">
        <f>Venlo!$C$11</f>
        <v xml:space="preserve"> </v>
      </c>
      <c r="C245">
        <v>983</v>
      </c>
      <c r="D245" s="87">
        <f>Venlo!J75+Venlo!J93</f>
        <v>0</v>
      </c>
      <c r="E245" s="56" t="s">
        <v>118</v>
      </c>
      <c r="F245" t="s">
        <v>181</v>
      </c>
    </row>
    <row r="246" spans="1:6" x14ac:dyDescent="0.3">
      <c r="A246" t="str">
        <f>Venlo!$C$9</f>
        <v xml:space="preserve"> </v>
      </c>
      <c r="B246" t="str">
        <f>Venlo!$C$11</f>
        <v xml:space="preserve"> </v>
      </c>
      <c r="C246">
        <v>983</v>
      </c>
      <c r="D246" s="87">
        <f>Venlo!J77</f>
        <v>0</v>
      </c>
      <c r="E246" s="56" t="s">
        <v>122</v>
      </c>
      <c r="F246" t="s">
        <v>181</v>
      </c>
    </row>
    <row r="247" spans="1:6" x14ac:dyDescent="0.3">
      <c r="A247" t="str">
        <f>Venlo!$C$9</f>
        <v xml:space="preserve"> </v>
      </c>
      <c r="B247" t="str">
        <f>Venlo!$C$11</f>
        <v xml:space="preserve"> </v>
      </c>
      <c r="C247">
        <v>983</v>
      </c>
      <c r="D247" s="87">
        <f>Venlo!J78</f>
        <v>0</v>
      </c>
      <c r="E247" s="33" t="s">
        <v>124</v>
      </c>
      <c r="F247" t="s">
        <v>181</v>
      </c>
    </row>
    <row r="248" spans="1:6" x14ac:dyDescent="0.3">
      <c r="A248" t="str">
        <f>Venlo!$C$9</f>
        <v xml:space="preserve"> </v>
      </c>
      <c r="B248" t="str">
        <f>Venlo!$C$11</f>
        <v xml:space="preserve"> </v>
      </c>
      <c r="C248">
        <v>983</v>
      </c>
      <c r="D248" s="87">
        <f>Venlo!J80+Venlo!J94</f>
        <v>0</v>
      </c>
      <c r="E248" s="33" t="s">
        <v>126</v>
      </c>
      <c r="F248" t="s">
        <v>181</v>
      </c>
    </row>
    <row r="249" spans="1:6" x14ac:dyDescent="0.3">
      <c r="A249" t="str">
        <f>Venlo!$C$9</f>
        <v xml:space="preserve"> </v>
      </c>
      <c r="B249" t="str">
        <f>Venlo!$C$11</f>
        <v xml:space="preserve"> </v>
      </c>
      <c r="C249">
        <v>983</v>
      </c>
      <c r="D249" s="87">
        <f>Venlo!J81+Venlo!J95</f>
        <v>0</v>
      </c>
      <c r="E249" s="33" t="s">
        <v>130</v>
      </c>
      <c r="F249" t="s">
        <v>181</v>
      </c>
    </row>
    <row r="250" spans="1:6" x14ac:dyDescent="0.3">
      <c r="A250" t="str">
        <f>Venlo!$C$9</f>
        <v xml:space="preserve"> </v>
      </c>
      <c r="B250" t="str">
        <f>Venlo!$C$11</f>
        <v xml:space="preserve"> </v>
      </c>
      <c r="C250">
        <v>983</v>
      </c>
      <c r="D250" s="87">
        <f>Venlo!J83</f>
        <v>0</v>
      </c>
      <c r="E250" s="33" t="s">
        <v>134</v>
      </c>
      <c r="F250" t="s">
        <v>181</v>
      </c>
    </row>
    <row r="251" spans="1:6" x14ac:dyDescent="0.3">
      <c r="A251" t="str">
        <f>Venlo!$C$9</f>
        <v xml:space="preserve"> </v>
      </c>
      <c r="B251" t="str">
        <f>Venlo!$C$11</f>
        <v xml:space="preserve"> </v>
      </c>
      <c r="C251">
        <v>983</v>
      </c>
      <c r="D251" s="87">
        <f>Venlo!J84</f>
        <v>0</v>
      </c>
      <c r="E251" s="56" t="s">
        <v>136</v>
      </c>
      <c r="F251" t="s">
        <v>181</v>
      </c>
    </row>
    <row r="252" spans="1:6" x14ac:dyDescent="0.3">
      <c r="A252" t="str">
        <f>Venlo!$C$9</f>
        <v xml:space="preserve"> </v>
      </c>
      <c r="B252" t="str">
        <f>Venlo!$C$11</f>
        <v xml:space="preserve"> </v>
      </c>
      <c r="C252">
        <v>983</v>
      </c>
      <c r="D252" s="87">
        <f>Venlo!J99</f>
        <v>0</v>
      </c>
      <c r="E252" s="33" t="s">
        <v>139</v>
      </c>
      <c r="F252" t="s">
        <v>181</v>
      </c>
    </row>
    <row r="253" spans="1:6" x14ac:dyDescent="0.3">
      <c r="A253" t="str">
        <f>Venlo!$C$9</f>
        <v xml:space="preserve"> </v>
      </c>
      <c r="B253" t="str">
        <f>Venlo!$C$11</f>
        <v xml:space="preserve"> </v>
      </c>
      <c r="C253">
        <v>983</v>
      </c>
      <c r="D253" s="87">
        <f>Venlo!J100</f>
        <v>0</v>
      </c>
      <c r="E253" s="33" t="s">
        <v>141</v>
      </c>
      <c r="F253" t="s">
        <v>181</v>
      </c>
    </row>
    <row r="254" spans="1:6" x14ac:dyDescent="0.3">
      <c r="A254" t="str">
        <f>Venlo!$C$9</f>
        <v xml:space="preserve"> </v>
      </c>
      <c r="B254" t="str">
        <f>Venlo!$C$11</f>
        <v xml:space="preserve"> </v>
      </c>
      <c r="C254">
        <v>983</v>
      </c>
      <c r="D254" s="87">
        <f>Venlo!J63</f>
        <v>0</v>
      </c>
      <c r="E254" s="88" t="s">
        <v>190</v>
      </c>
      <c r="F254" t="s">
        <v>181</v>
      </c>
    </row>
    <row r="255" spans="1:6" x14ac:dyDescent="0.3">
      <c r="A255" t="str">
        <f>Venlo!$C$9</f>
        <v xml:space="preserve"> </v>
      </c>
      <c r="B255" t="str">
        <f>Venlo!$C$11</f>
        <v xml:space="preserve"> </v>
      </c>
      <c r="C255">
        <v>983</v>
      </c>
      <c r="D255" s="87">
        <f>Venlo!J117</f>
        <v>0</v>
      </c>
      <c r="E255" s="88" t="s">
        <v>34</v>
      </c>
      <c r="F255" t="s">
        <v>181</v>
      </c>
    </row>
  </sheetData>
  <autoFilter ref="A1:F255" xr:uid="{AEF8D43F-524E-41A2-BB5F-52435C14392C}"/>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9"/>
  <sheetViews>
    <sheetView workbookViewId="0">
      <selection activeCell="C11" sqref="C11"/>
    </sheetView>
  </sheetViews>
  <sheetFormatPr defaultRowHeight="14.4" x14ac:dyDescent="0.3"/>
  <cols>
    <col min="1" max="1" width="16.44140625" bestFit="1" customWidth="1"/>
  </cols>
  <sheetData>
    <row r="1" spans="1:1" x14ac:dyDescent="0.3">
      <c r="A1" t="s">
        <v>182</v>
      </c>
    </row>
    <row r="2" spans="1:1" x14ac:dyDescent="0.3">
      <c r="A2" t="s">
        <v>89</v>
      </c>
    </row>
    <row r="3" spans="1:1" x14ac:dyDescent="0.3">
      <c r="A3" t="s">
        <v>33</v>
      </c>
    </row>
    <row r="4" spans="1:1" x14ac:dyDescent="0.3">
      <c r="A4" t="s">
        <v>183</v>
      </c>
    </row>
    <row r="5" spans="1:1" x14ac:dyDescent="0.3">
      <c r="A5" t="s">
        <v>184</v>
      </c>
    </row>
    <row r="6" spans="1:1" x14ac:dyDescent="0.3">
      <c r="A6" t="s">
        <v>39</v>
      </c>
    </row>
    <row r="7" spans="1:1" x14ac:dyDescent="0.3">
      <c r="A7" t="s">
        <v>185</v>
      </c>
    </row>
    <row r="8" spans="1:1" x14ac:dyDescent="0.3">
      <c r="A8" t="s">
        <v>186</v>
      </c>
    </row>
    <row r="9" spans="1:1" x14ac:dyDescent="0.3">
      <c r="A9" t="s">
        <v>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P41"/>
  <sheetViews>
    <sheetView zoomScaleNormal="100" zoomScaleSheetLayoutView="100" workbookViewId="0">
      <selection activeCell="E21" sqref="E21:G21"/>
    </sheetView>
  </sheetViews>
  <sheetFormatPr defaultColWidth="9.109375" defaultRowHeight="14.4" x14ac:dyDescent="0.3"/>
  <cols>
    <col min="1" max="1" width="13.33203125" style="94" customWidth="1"/>
    <col min="2" max="2" width="21.88671875" style="94" customWidth="1"/>
    <col min="3" max="3" width="11.6640625" style="94" customWidth="1"/>
    <col min="4" max="4" width="10.109375" style="94" customWidth="1"/>
    <col min="5" max="5" width="15.6640625" style="94" customWidth="1"/>
    <col min="6" max="6" width="10.88671875" style="94" customWidth="1"/>
    <col min="7" max="11" width="9.109375" style="94"/>
    <col min="12" max="12" width="10.44140625" style="94" bestFit="1" customWidth="1"/>
    <col min="13" max="14" width="9.109375" style="94"/>
    <col min="15" max="16384" width="9.109375" style="93"/>
  </cols>
  <sheetData>
    <row r="1" spans="1:16" ht="21" x14ac:dyDescent="0.4">
      <c r="A1" s="111" t="s">
        <v>1</v>
      </c>
      <c r="B1" s="111"/>
      <c r="C1" s="111"/>
      <c r="D1" s="111"/>
      <c r="E1" s="111"/>
      <c r="F1" s="111"/>
      <c r="G1" s="111"/>
      <c r="H1" s="111"/>
      <c r="I1" s="111"/>
      <c r="J1" s="111"/>
      <c r="K1" s="90"/>
      <c r="L1" s="90"/>
      <c r="M1" s="91">
        <v>2024</v>
      </c>
      <c r="N1" s="91"/>
      <c r="O1" s="92"/>
      <c r="P1" s="92"/>
    </row>
    <row r="3" spans="1:16" ht="18" x14ac:dyDescent="0.3">
      <c r="A3" s="112" t="s">
        <v>2</v>
      </c>
      <c r="B3" s="112"/>
      <c r="I3" s="115"/>
    </row>
    <row r="4" spans="1:16" x14ac:dyDescent="0.3">
      <c r="A4" s="118"/>
      <c r="B4" s="119"/>
      <c r="C4" s="119"/>
      <c r="D4" s="119"/>
      <c r="E4" s="119"/>
      <c r="F4" s="119"/>
      <c r="G4" s="119"/>
      <c r="H4" s="120"/>
      <c r="I4" s="116"/>
      <c r="J4" s="118"/>
      <c r="K4" s="119"/>
      <c r="L4" s="120"/>
      <c r="M4" s="104"/>
    </row>
    <row r="5" spans="1:16" x14ac:dyDescent="0.3">
      <c r="A5" s="107" t="s">
        <v>2</v>
      </c>
      <c r="B5" s="107"/>
      <c r="C5" s="107"/>
      <c r="D5" s="107"/>
      <c r="E5" s="107"/>
      <c r="F5" s="107"/>
      <c r="G5" s="107"/>
      <c r="H5" s="107"/>
      <c r="I5" s="116"/>
      <c r="J5" s="107" t="s">
        <v>3</v>
      </c>
      <c r="K5" s="107"/>
      <c r="L5" s="107"/>
      <c r="M5" s="105"/>
    </row>
    <row r="6" spans="1:16" x14ac:dyDescent="0.3">
      <c r="A6" s="113" t="s">
        <v>4</v>
      </c>
      <c r="B6" s="113"/>
      <c r="C6" s="114"/>
      <c r="D6" s="114"/>
      <c r="E6" s="114"/>
      <c r="F6" s="114"/>
      <c r="G6" s="114"/>
      <c r="H6" s="114"/>
      <c r="I6" s="116"/>
      <c r="J6" s="4" t="s">
        <v>5</v>
      </c>
      <c r="K6" s="4"/>
      <c r="L6" s="89">
        <v>45608</v>
      </c>
      <c r="M6" s="105">
        <v>45565</v>
      </c>
    </row>
    <row r="7" spans="1:16" x14ac:dyDescent="0.3">
      <c r="A7" s="113" t="s">
        <v>6</v>
      </c>
      <c r="B7" s="113"/>
      <c r="C7" s="114"/>
      <c r="D7" s="114"/>
      <c r="E7" s="114"/>
      <c r="F7" s="114"/>
      <c r="G7" s="114"/>
      <c r="H7" s="114"/>
      <c r="I7" s="116"/>
      <c r="J7" s="108"/>
      <c r="K7" s="109"/>
      <c r="L7" s="110"/>
      <c r="M7" s="106"/>
    </row>
    <row r="8" spans="1:16" x14ac:dyDescent="0.3">
      <c r="A8" s="113" t="s">
        <v>7</v>
      </c>
      <c r="B8" s="113"/>
      <c r="C8" s="114"/>
      <c r="D8" s="114"/>
      <c r="E8" s="114"/>
      <c r="F8" s="114"/>
      <c r="G8" s="114"/>
      <c r="H8" s="114"/>
      <c r="I8" s="116"/>
    </row>
    <row r="9" spans="1:16" x14ac:dyDescent="0.3">
      <c r="A9" s="113" t="s">
        <v>8</v>
      </c>
      <c r="B9" s="113"/>
      <c r="C9" s="114"/>
      <c r="D9" s="114"/>
      <c r="E9" s="114"/>
      <c r="F9" s="114"/>
      <c r="G9" s="114"/>
      <c r="H9" s="114"/>
      <c r="I9" s="116"/>
    </row>
    <row r="10" spans="1:16" x14ac:dyDescent="0.3">
      <c r="A10" s="113" t="s">
        <v>9</v>
      </c>
      <c r="B10" s="113"/>
      <c r="C10" s="114"/>
      <c r="D10" s="114"/>
      <c r="E10" s="114"/>
      <c r="F10" s="114"/>
      <c r="G10" s="114"/>
      <c r="H10" s="114"/>
      <c r="I10" s="116"/>
    </row>
    <row r="11" spans="1:16" x14ac:dyDescent="0.3">
      <c r="A11" s="113" t="s">
        <v>10</v>
      </c>
      <c r="B11" s="113"/>
      <c r="C11" s="114"/>
      <c r="D11" s="114"/>
      <c r="E11" s="114"/>
      <c r="F11" s="114"/>
      <c r="G11" s="114"/>
      <c r="H11" s="114"/>
      <c r="I11" s="116"/>
    </row>
    <row r="12" spans="1:16" ht="9" customHeight="1" x14ac:dyDescent="0.3">
      <c r="A12" s="108"/>
      <c r="B12" s="109"/>
      <c r="C12" s="109"/>
      <c r="D12" s="109"/>
      <c r="E12" s="109"/>
      <c r="F12" s="109"/>
      <c r="G12" s="109"/>
      <c r="H12" s="110"/>
      <c r="I12" s="117"/>
    </row>
    <row r="13" spans="1:16" ht="9" customHeight="1" x14ac:dyDescent="0.3"/>
    <row r="14" spans="1:16" ht="9" customHeight="1" x14ac:dyDescent="0.3"/>
    <row r="15" spans="1:16" ht="9" customHeight="1" x14ac:dyDescent="0.3"/>
    <row r="16" spans="1:16" ht="9" customHeight="1" x14ac:dyDescent="0.3"/>
    <row r="17" spans="1:15" ht="9" customHeight="1" x14ac:dyDescent="0.3"/>
    <row r="18" spans="1:15" ht="9" customHeight="1" x14ac:dyDescent="0.3"/>
    <row r="19" spans="1:15" ht="9" customHeight="1" x14ac:dyDescent="0.3">
      <c r="A19" s="122"/>
      <c r="B19" s="115"/>
      <c r="C19" s="115"/>
      <c r="D19" s="115"/>
      <c r="E19" s="115"/>
      <c r="F19" s="115"/>
      <c r="G19" s="115"/>
      <c r="H19" s="104"/>
    </row>
    <row r="20" spans="1:15" ht="15" thickBot="1" x14ac:dyDescent="0.35">
      <c r="A20" s="121" t="s">
        <v>11</v>
      </c>
      <c r="B20" s="121"/>
      <c r="C20" s="121"/>
      <c r="D20" s="121"/>
      <c r="E20" s="121" t="s">
        <v>12</v>
      </c>
      <c r="F20" s="121"/>
      <c r="G20" s="121"/>
      <c r="H20" s="95"/>
    </row>
    <row r="21" spans="1:15" ht="15" thickBot="1" x14ac:dyDescent="0.35">
      <c r="A21" s="123" t="s">
        <v>13</v>
      </c>
      <c r="B21" s="123"/>
      <c r="C21" s="123"/>
      <c r="D21" s="123"/>
      <c r="E21" s="124">
        <f>+Beesel!J137+Bergen!J162+Gennep!J137+'Horst aan de Maas'!J137+'Peel en Maas'!J137+Venlo!J117+Venray!J137</f>
        <v>0</v>
      </c>
      <c r="F21" s="124"/>
      <c r="G21" s="124"/>
      <c r="H21" s="95"/>
    </row>
    <row r="22" spans="1:15" x14ac:dyDescent="0.3">
      <c r="A22" s="96"/>
      <c r="B22" s="96"/>
      <c r="C22" s="96"/>
      <c r="D22" s="96"/>
      <c r="E22" s="96"/>
      <c r="F22" s="96"/>
      <c r="G22" s="96"/>
    </row>
    <row r="24" spans="1:15" x14ac:dyDescent="0.3">
      <c r="A24" s="125" t="s">
        <v>14</v>
      </c>
      <c r="B24" s="125"/>
      <c r="C24" s="125"/>
      <c r="D24" s="125"/>
      <c r="E24" s="125"/>
      <c r="F24" s="97"/>
      <c r="G24" s="97"/>
      <c r="H24" s="97"/>
      <c r="I24" s="97"/>
      <c r="J24" s="97"/>
      <c r="K24" s="97"/>
      <c r="L24" s="97"/>
      <c r="M24" s="97"/>
      <c r="N24" s="97"/>
    </row>
    <row r="25" spans="1:15" x14ac:dyDescent="0.3">
      <c r="A25" s="125" t="s">
        <v>15</v>
      </c>
      <c r="B25" s="125"/>
      <c r="C25" s="125"/>
      <c r="D25" s="125"/>
      <c r="E25" s="125"/>
      <c r="F25" s="125"/>
      <c r="G25" s="125"/>
      <c r="H25" s="125"/>
      <c r="I25" s="125"/>
      <c r="J25" s="125"/>
      <c r="K25" s="125"/>
      <c r="L25" s="125"/>
      <c r="M25" s="125"/>
      <c r="N25" s="125"/>
    </row>
    <row r="26" spans="1:15" ht="6.6" customHeight="1" x14ac:dyDescent="0.3">
      <c r="A26" s="125"/>
      <c r="B26" s="125"/>
      <c r="C26" s="125"/>
      <c r="D26" s="125"/>
      <c r="E26" s="125"/>
      <c r="F26" s="125"/>
      <c r="G26" s="125"/>
      <c r="H26" s="125"/>
      <c r="I26" s="125"/>
      <c r="J26" s="125"/>
      <c r="K26" s="125"/>
      <c r="L26" s="125"/>
      <c r="M26" s="125"/>
      <c r="N26" s="125"/>
    </row>
    <row r="29" spans="1:15" x14ac:dyDescent="0.3">
      <c r="A29" s="118"/>
      <c r="B29" s="119"/>
      <c r="C29" s="119"/>
      <c r="D29" s="119"/>
      <c r="E29" s="119"/>
      <c r="F29" s="119"/>
      <c r="G29" s="119"/>
      <c r="H29" s="120"/>
      <c r="I29" s="115"/>
      <c r="J29" s="118"/>
      <c r="K29" s="119"/>
      <c r="L29" s="119"/>
      <c r="M29" s="119"/>
      <c r="N29" s="120"/>
    </row>
    <row r="30" spans="1:15" x14ac:dyDescent="0.3">
      <c r="A30" s="126" t="s">
        <v>2</v>
      </c>
      <c r="B30" s="126"/>
      <c r="C30" s="126"/>
      <c r="D30" s="126"/>
      <c r="E30" s="126"/>
      <c r="F30" s="126"/>
      <c r="G30" s="126"/>
      <c r="H30" s="126"/>
      <c r="I30" s="116"/>
      <c r="J30" s="127" t="s">
        <v>16</v>
      </c>
      <c r="K30" s="128"/>
      <c r="L30" s="128"/>
      <c r="M30" s="128"/>
      <c r="N30" s="129"/>
      <c r="O30" s="98"/>
    </row>
    <row r="31" spans="1:15" x14ac:dyDescent="0.3">
      <c r="A31" s="113" t="s">
        <v>17</v>
      </c>
      <c r="B31" s="113"/>
      <c r="C31" s="114"/>
      <c r="D31" s="114"/>
      <c r="E31" s="114"/>
      <c r="F31" s="114"/>
      <c r="G31" s="114"/>
      <c r="H31" s="114"/>
      <c r="I31" s="116"/>
      <c r="J31" s="127"/>
      <c r="K31" s="128"/>
      <c r="L31" s="128"/>
      <c r="M31" s="128"/>
      <c r="N31" s="129"/>
      <c r="O31" s="98"/>
    </row>
    <row r="32" spans="1:15" x14ac:dyDescent="0.3">
      <c r="A32" s="130"/>
      <c r="B32" s="130"/>
      <c r="C32" s="130"/>
      <c r="D32" s="130"/>
      <c r="E32" s="130"/>
      <c r="F32" s="130"/>
      <c r="G32" s="130"/>
      <c r="H32" s="130"/>
      <c r="I32" s="116"/>
      <c r="J32" s="131" t="s">
        <v>18</v>
      </c>
      <c r="K32" s="132"/>
      <c r="L32" s="132"/>
      <c r="M32" s="132"/>
      <c r="N32" s="133"/>
      <c r="O32" s="98"/>
    </row>
    <row r="33" spans="1:15" x14ac:dyDescent="0.3">
      <c r="A33" s="130"/>
      <c r="B33" s="130"/>
      <c r="C33" s="130"/>
      <c r="D33" s="130"/>
      <c r="E33" s="130"/>
      <c r="F33" s="130"/>
      <c r="G33" s="130"/>
      <c r="H33" s="130"/>
      <c r="I33" s="116"/>
      <c r="J33" s="131"/>
      <c r="K33" s="132"/>
      <c r="L33" s="132"/>
      <c r="M33" s="132"/>
      <c r="N33" s="133"/>
      <c r="O33" s="98"/>
    </row>
    <row r="34" spans="1:15" x14ac:dyDescent="0.3">
      <c r="A34" s="130"/>
      <c r="B34" s="130"/>
      <c r="C34" s="130"/>
      <c r="D34" s="130"/>
      <c r="E34" s="130"/>
      <c r="F34" s="130"/>
      <c r="G34" s="130"/>
      <c r="H34" s="130"/>
      <c r="I34" s="116"/>
      <c r="J34" s="131"/>
      <c r="K34" s="132"/>
      <c r="L34" s="132"/>
      <c r="M34" s="132"/>
      <c r="N34" s="133"/>
      <c r="O34" s="98"/>
    </row>
    <row r="35" spans="1:15" x14ac:dyDescent="0.3">
      <c r="A35" s="130"/>
      <c r="B35" s="130"/>
      <c r="C35" s="130"/>
      <c r="D35" s="130"/>
      <c r="E35" s="130"/>
      <c r="F35" s="130"/>
      <c r="G35" s="130"/>
      <c r="H35" s="130"/>
      <c r="I35" s="116"/>
      <c r="J35" s="131"/>
      <c r="K35" s="132"/>
      <c r="L35" s="132"/>
      <c r="M35" s="132"/>
      <c r="N35" s="133"/>
      <c r="O35" s="98"/>
    </row>
    <row r="36" spans="1:15" x14ac:dyDescent="0.3">
      <c r="A36" s="130"/>
      <c r="B36" s="130"/>
      <c r="C36" s="130"/>
      <c r="D36" s="130"/>
      <c r="E36" s="130"/>
      <c r="F36" s="130"/>
      <c r="G36" s="130"/>
      <c r="H36" s="130"/>
      <c r="I36" s="116"/>
      <c r="J36" s="131"/>
      <c r="K36" s="132"/>
      <c r="L36" s="132"/>
      <c r="M36" s="132"/>
      <c r="N36" s="133"/>
      <c r="O36" s="98"/>
    </row>
    <row r="37" spans="1:15" x14ac:dyDescent="0.3">
      <c r="A37" s="130"/>
      <c r="B37" s="130"/>
      <c r="C37" s="130"/>
      <c r="D37" s="130"/>
      <c r="E37" s="130"/>
      <c r="F37" s="130"/>
      <c r="G37" s="130"/>
      <c r="H37" s="130"/>
      <c r="I37" s="116"/>
      <c r="J37" s="131"/>
      <c r="K37" s="132"/>
      <c r="L37" s="132"/>
      <c r="M37" s="132"/>
      <c r="N37" s="133"/>
      <c r="O37" s="98"/>
    </row>
    <row r="38" spans="1:15" x14ac:dyDescent="0.3">
      <c r="A38" s="130"/>
      <c r="B38" s="130"/>
      <c r="C38" s="130"/>
      <c r="D38" s="130"/>
      <c r="E38" s="130"/>
      <c r="F38" s="130"/>
      <c r="G38" s="130"/>
      <c r="H38" s="130"/>
      <c r="I38" s="116"/>
      <c r="J38" s="131"/>
      <c r="K38" s="132"/>
      <c r="L38" s="132"/>
      <c r="M38" s="132"/>
      <c r="N38" s="133"/>
      <c r="O38" s="98"/>
    </row>
    <row r="39" spans="1:15" x14ac:dyDescent="0.3">
      <c r="A39" s="130"/>
      <c r="B39" s="130"/>
      <c r="C39" s="130"/>
      <c r="D39" s="130"/>
      <c r="E39" s="130"/>
      <c r="F39" s="130"/>
      <c r="G39" s="130"/>
      <c r="H39" s="130"/>
      <c r="I39" s="116"/>
      <c r="J39" s="131"/>
      <c r="K39" s="132"/>
      <c r="L39" s="132"/>
      <c r="M39" s="132"/>
      <c r="N39" s="133"/>
      <c r="O39" s="98"/>
    </row>
    <row r="40" spans="1:15" x14ac:dyDescent="0.3">
      <c r="A40" s="113" t="s">
        <v>19</v>
      </c>
      <c r="B40" s="113"/>
      <c r="C40" s="114"/>
      <c r="D40" s="114"/>
      <c r="E40" s="114"/>
      <c r="F40" s="114"/>
      <c r="G40" s="114"/>
      <c r="H40" s="114"/>
      <c r="I40" s="116"/>
      <c r="J40" s="131"/>
      <c r="K40" s="132"/>
      <c r="L40" s="132"/>
      <c r="M40" s="132"/>
      <c r="N40" s="133"/>
      <c r="O40" s="98"/>
    </row>
    <row r="41" spans="1:15" x14ac:dyDescent="0.3">
      <c r="A41" s="108"/>
      <c r="B41" s="109"/>
      <c r="C41" s="109"/>
      <c r="D41" s="109"/>
      <c r="E41" s="109"/>
      <c r="F41" s="109"/>
      <c r="G41" s="109"/>
      <c r="H41" s="110"/>
      <c r="I41" s="117"/>
      <c r="J41" s="108"/>
      <c r="K41" s="109"/>
      <c r="L41" s="109"/>
      <c r="M41" s="109"/>
      <c r="N41" s="110"/>
    </row>
  </sheetData>
  <sheetProtection algorithmName="SHA-512" hashValue="LbAn7m6wdi7mbPNdEKe8p7CmUhOFLUrE1CEoU+IE2sO+MJQhhmIXXiHJ8CEQDskontQpesLoh2GPqn2Aig9giQ==" saltValue="C2tj1V6s0tkDuqaZ8lgM+g==" spinCount="100000" sheet="1" objects="1" scenarios="1"/>
  <mergeCells count="42">
    <mergeCell ref="A24:E24"/>
    <mergeCell ref="A25:N26"/>
    <mergeCell ref="A30:H30"/>
    <mergeCell ref="J30:N31"/>
    <mergeCell ref="A31:B31"/>
    <mergeCell ref="C31:H31"/>
    <mergeCell ref="A29:H29"/>
    <mergeCell ref="I29:I41"/>
    <mergeCell ref="J29:N29"/>
    <mergeCell ref="A41:H41"/>
    <mergeCell ref="J41:N41"/>
    <mergeCell ref="A32:H39"/>
    <mergeCell ref="J32:N40"/>
    <mergeCell ref="A40:B40"/>
    <mergeCell ref="C40:H40"/>
    <mergeCell ref="E20:G20"/>
    <mergeCell ref="A12:H12"/>
    <mergeCell ref="A19:H19"/>
    <mergeCell ref="A20:D20"/>
    <mergeCell ref="A21:D21"/>
    <mergeCell ref="E21:G21"/>
    <mergeCell ref="C9:H9"/>
    <mergeCell ref="A10:B10"/>
    <mergeCell ref="C10:H10"/>
    <mergeCell ref="A11:B11"/>
    <mergeCell ref="C11:H11"/>
    <mergeCell ref="M4:M7"/>
    <mergeCell ref="J5:L5"/>
    <mergeCell ref="J7:L7"/>
    <mergeCell ref="A1:J1"/>
    <mergeCell ref="A3:B3"/>
    <mergeCell ref="A5:H5"/>
    <mergeCell ref="A6:B6"/>
    <mergeCell ref="C6:H6"/>
    <mergeCell ref="I3:I12"/>
    <mergeCell ref="A4:H4"/>
    <mergeCell ref="J4:L4"/>
    <mergeCell ref="A7:B7"/>
    <mergeCell ref="C7:H7"/>
    <mergeCell ref="A8:B8"/>
    <mergeCell ref="C8:H8"/>
    <mergeCell ref="A9:B9"/>
  </mergeCell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BO167"/>
  <sheetViews>
    <sheetView showGridLines="0" topLeftCell="A109" zoomScale="85" zoomScaleNormal="85" zoomScaleSheetLayoutView="85" workbookViewId="0">
      <selection activeCell="I119" sqref="I119:I120"/>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3" t="s">
        <v>20</v>
      </c>
      <c r="B1" s="13"/>
      <c r="C1" s="13"/>
      <c r="D1" s="13"/>
      <c r="E1" s="13"/>
      <c r="F1" s="13"/>
      <c r="G1" s="13"/>
      <c r="H1" s="13"/>
      <c r="I1" s="187" t="s">
        <v>21</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t="str">
        <f>IF(Totaalblad!C11=0," ",Totaalblad!C11)</f>
        <v xml:space="preserve"> </v>
      </c>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00"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99">
        <f>+H21*I21</f>
        <v>0</v>
      </c>
    </row>
    <row r="22" spans="1:67" ht="20.25" customHeight="1" x14ac:dyDescent="0.3">
      <c r="A22" s="38"/>
      <c r="B22" s="139" t="s">
        <v>34</v>
      </c>
      <c r="C22" s="139"/>
      <c r="D22" s="139"/>
      <c r="E22" s="139"/>
      <c r="F22" s="40"/>
      <c r="G22" s="41"/>
      <c r="H22" s="42"/>
      <c r="I22" s="43"/>
      <c r="J22" s="44">
        <f>SUM(J21:J21)</f>
        <v>0</v>
      </c>
    </row>
    <row r="23" spans="1:67" x14ac:dyDescent="0.3">
      <c r="A23" s="45"/>
      <c r="B23" s="46"/>
      <c r="C23" s="47"/>
      <c r="D23" s="47"/>
      <c r="E23" s="47"/>
      <c r="F23" s="47"/>
      <c r="G23" s="48"/>
      <c r="H23" s="47"/>
      <c r="I23" s="49"/>
      <c r="J23" s="47"/>
    </row>
    <row r="24" spans="1:67" s="8" customFormat="1" ht="20.25" customHeight="1" x14ac:dyDescent="0.3">
      <c r="A24" s="50"/>
      <c r="B24" s="184" t="s">
        <v>35</v>
      </c>
      <c r="C24" s="184"/>
      <c r="D24" s="184"/>
      <c r="E24" s="184"/>
      <c r="F24" s="37" t="s">
        <v>26</v>
      </c>
      <c r="G24" s="37" t="s">
        <v>27</v>
      </c>
      <c r="H24" s="37" t="s">
        <v>28</v>
      </c>
      <c r="I24" s="51" t="s">
        <v>29</v>
      </c>
      <c r="J24" s="51" t="s">
        <v>30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9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9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9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9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row>
    <row r="30" spans="1:67" x14ac:dyDescent="0.3">
      <c r="A30" s="47"/>
      <c r="B30" s="47"/>
      <c r="C30" s="47"/>
      <c r="D30" s="47"/>
      <c r="E30" s="47"/>
      <c r="F30" s="47"/>
      <c r="G30" s="47"/>
      <c r="H30" s="47"/>
      <c r="I30" s="47"/>
      <c r="J30" s="47"/>
    </row>
    <row r="31" spans="1:67" s="8" customFormat="1" ht="20.25" customHeight="1" x14ac:dyDescent="0.3">
      <c r="A31" s="50"/>
      <c r="B31" s="184" t="s">
        <v>43</v>
      </c>
      <c r="C31" s="184"/>
      <c r="D31" s="184"/>
      <c r="E31" s="184"/>
      <c r="F31" s="37" t="s">
        <v>26</v>
      </c>
      <c r="G31" s="37" t="s">
        <v>27</v>
      </c>
      <c r="H31" s="37" t="s">
        <v>28</v>
      </c>
      <c r="I31" s="51" t="s">
        <v>29</v>
      </c>
      <c r="J31" s="51" t="s">
        <v>30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9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row>
    <row r="34" spans="1:67" x14ac:dyDescent="0.3">
      <c r="A34" s="47"/>
      <c r="B34" s="47"/>
      <c r="C34" s="47"/>
      <c r="D34" s="47"/>
      <c r="E34" s="47"/>
      <c r="F34" s="47"/>
      <c r="G34" s="47"/>
      <c r="H34" s="47"/>
      <c r="I34" s="47"/>
      <c r="J34" s="47"/>
    </row>
    <row r="35" spans="1:67" s="8" customFormat="1" ht="20.25" customHeight="1" x14ac:dyDescent="0.3">
      <c r="A35" s="50"/>
      <c r="B35" s="184" t="s">
        <v>45</v>
      </c>
      <c r="C35" s="184"/>
      <c r="D35" s="184"/>
      <c r="E35" s="184"/>
      <c r="F35" s="37" t="s">
        <v>26</v>
      </c>
      <c r="G35" s="37" t="s">
        <v>27</v>
      </c>
      <c r="H35" s="37" t="s">
        <v>28</v>
      </c>
      <c r="I35" s="51" t="s">
        <v>29</v>
      </c>
      <c r="J35" s="51" t="s">
        <v>30</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9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row>
    <row r="38" spans="1:67" x14ac:dyDescent="0.3">
      <c r="A38" s="47"/>
      <c r="B38" s="47"/>
      <c r="C38" s="47"/>
      <c r="D38" s="47"/>
      <c r="E38" s="47"/>
      <c r="F38" s="47"/>
      <c r="G38" s="47"/>
      <c r="H38" s="47"/>
      <c r="I38" s="47"/>
      <c r="J38" s="47"/>
    </row>
    <row r="39" spans="1:67" s="8" customFormat="1" ht="32.25" customHeight="1" x14ac:dyDescent="0.3">
      <c r="A39" s="50"/>
      <c r="B39" s="193" t="s">
        <v>47</v>
      </c>
      <c r="C39" s="193"/>
      <c r="D39" s="193"/>
      <c r="E39" s="193"/>
      <c r="F39" s="37" t="s">
        <v>26</v>
      </c>
      <c r="G39" s="37" t="s">
        <v>27</v>
      </c>
      <c r="H39" s="37" t="s">
        <v>28</v>
      </c>
      <c r="I39" s="51" t="s">
        <v>29</v>
      </c>
      <c r="J39" s="51" t="s">
        <v>30</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9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39">
        <f>+H41*I41</f>
        <v>0</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row>
    <row r="43" spans="1:67" x14ac:dyDescent="0.3">
      <c r="A43" s="47"/>
      <c r="B43" s="47"/>
      <c r="C43" s="47"/>
      <c r="D43" s="47"/>
      <c r="E43" s="47"/>
      <c r="F43" s="47"/>
      <c r="G43" s="47"/>
      <c r="H43" s="47"/>
      <c r="I43" s="47"/>
      <c r="J43" s="47"/>
    </row>
    <row r="44" spans="1:67" s="8" customFormat="1" ht="33" customHeight="1" x14ac:dyDescent="0.3">
      <c r="A44" s="50"/>
      <c r="B44" s="184" t="s">
        <v>52</v>
      </c>
      <c r="C44" s="184"/>
      <c r="D44" s="184"/>
      <c r="E44" s="184"/>
      <c r="F44" s="37" t="s">
        <v>26</v>
      </c>
      <c r="G44" s="37" t="s">
        <v>53</v>
      </c>
      <c r="H44" s="37" t="s">
        <v>54</v>
      </c>
      <c r="I44" s="54" t="s">
        <v>55</v>
      </c>
      <c r="J44" s="51" t="s">
        <v>56</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3">
      <c r="A45" s="38"/>
      <c r="B45" s="134" t="s">
        <v>57</v>
      </c>
      <c r="C45" s="134"/>
      <c r="D45" s="134"/>
      <c r="E45" s="134"/>
      <c r="F45" s="33" t="s">
        <v>58</v>
      </c>
      <c r="G45" s="77">
        <v>3115.08</v>
      </c>
      <c r="H45" s="77">
        <f t="shared" ref="H45:H56" si="0">G45/12</f>
        <v>259.58999999999997</v>
      </c>
      <c r="I45" s="55"/>
      <c r="J45" s="7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8" customFormat="1" ht="20.25" customHeight="1" x14ac:dyDescent="0.3">
      <c r="A46" s="38"/>
      <c r="B46" s="134" t="s">
        <v>59</v>
      </c>
      <c r="C46" s="134"/>
      <c r="D46" s="134"/>
      <c r="E46" s="134"/>
      <c r="F46" s="33" t="s">
        <v>58</v>
      </c>
      <c r="G46" s="77">
        <v>3262.68</v>
      </c>
      <c r="H46" s="77">
        <f t="shared" si="0"/>
        <v>271.89</v>
      </c>
      <c r="I46" s="55"/>
      <c r="J46" s="79">
        <f>+H46*I46</f>
        <v>0</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8" customFormat="1" ht="20.25" customHeight="1" x14ac:dyDescent="0.3">
      <c r="A47" s="38"/>
      <c r="B47" s="134" t="s">
        <v>60</v>
      </c>
      <c r="C47" s="134"/>
      <c r="D47" s="134"/>
      <c r="E47" s="134"/>
      <c r="F47" s="33" t="s">
        <v>58</v>
      </c>
      <c r="G47" s="77">
        <v>3478.68</v>
      </c>
      <c r="H47" s="77">
        <f t="shared" si="0"/>
        <v>289.89</v>
      </c>
      <c r="I47" s="55"/>
      <c r="J47" s="79">
        <f>+H47*I47</f>
        <v>0</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8" customFormat="1" ht="20.25" customHeight="1" x14ac:dyDescent="0.3">
      <c r="A48" s="38"/>
      <c r="B48" s="134" t="s">
        <v>61</v>
      </c>
      <c r="C48" s="134"/>
      <c r="D48" s="134"/>
      <c r="E48" s="134"/>
      <c r="F48" s="33" t="s">
        <v>62</v>
      </c>
      <c r="G48" s="77">
        <v>8303.4</v>
      </c>
      <c r="H48" s="77">
        <f t="shared" si="0"/>
        <v>691.94999999999993</v>
      </c>
      <c r="I48" s="55"/>
      <c r="J48" s="79">
        <f t="shared" ref="J48:J56" si="1">+H48*I48</f>
        <v>0</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3">
      <c r="A49" s="38"/>
      <c r="B49" s="134" t="s">
        <v>63</v>
      </c>
      <c r="C49" s="134"/>
      <c r="D49" s="134"/>
      <c r="E49" s="134"/>
      <c r="F49" s="33" t="s">
        <v>62</v>
      </c>
      <c r="G49" s="77">
        <v>8697</v>
      </c>
      <c r="H49" s="77">
        <f t="shared" si="0"/>
        <v>724.75</v>
      </c>
      <c r="I49" s="55"/>
      <c r="J49" s="79">
        <f t="shared" si="1"/>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3">
      <c r="A50" s="38"/>
      <c r="B50" s="134" t="s">
        <v>64</v>
      </c>
      <c r="C50" s="134"/>
      <c r="D50" s="134"/>
      <c r="E50" s="134"/>
      <c r="F50" s="33" t="s">
        <v>62</v>
      </c>
      <c r="G50" s="77">
        <v>9272.76</v>
      </c>
      <c r="H50" s="77">
        <f t="shared" si="0"/>
        <v>772.73</v>
      </c>
      <c r="I50" s="55"/>
      <c r="J50" s="79">
        <f t="shared" ref="J50" si="2">+H50*I50</f>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3">
      <c r="A51" s="38"/>
      <c r="B51" s="134" t="s">
        <v>65</v>
      </c>
      <c r="C51" s="134"/>
      <c r="D51" s="134"/>
      <c r="E51" s="134"/>
      <c r="F51" s="33" t="s">
        <v>66</v>
      </c>
      <c r="G51" s="77">
        <v>26814</v>
      </c>
      <c r="H51" s="77">
        <f t="shared" si="0"/>
        <v>2234.5</v>
      </c>
      <c r="I51" s="55"/>
      <c r="J51" s="7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3">
      <c r="A52" s="38"/>
      <c r="B52" s="134" t="s">
        <v>67</v>
      </c>
      <c r="C52" s="134"/>
      <c r="D52" s="134"/>
      <c r="E52" s="134"/>
      <c r="F52" s="33" t="s">
        <v>66</v>
      </c>
      <c r="G52" s="77">
        <v>28085.040000000001</v>
      </c>
      <c r="H52" s="77">
        <f t="shared" si="0"/>
        <v>2340.42</v>
      </c>
      <c r="I52" s="55"/>
      <c r="J52" s="79">
        <f t="shared" ref="J52" si="3">+H52*I52</f>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3">
      <c r="A53" s="38"/>
      <c r="B53" s="134" t="s">
        <v>68</v>
      </c>
      <c r="C53" s="134"/>
      <c r="D53" s="134"/>
      <c r="E53" s="134"/>
      <c r="F53" s="33" t="s">
        <v>69</v>
      </c>
      <c r="G53" s="77">
        <v>6527.04</v>
      </c>
      <c r="H53" s="77">
        <f t="shared" si="0"/>
        <v>543.91999999999996</v>
      </c>
      <c r="I53" s="59"/>
      <c r="J53" s="7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3">
      <c r="A54" s="38"/>
      <c r="B54" s="134" t="s">
        <v>70</v>
      </c>
      <c r="C54" s="134"/>
      <c r="D54" s="134"/>
      <c r="E54" s="134"/>
      <c r="F54" s="33" t="s">
        <v>69</v>
      </c>
      <c r="G54" s="77">
        <v>6959.16</v>
      </c>
      <c r="H54" s="77">
        <f t="shared" si="0"/>
        <v>579.92999999999995</v>
      </c>
      <c r="I54" s="59"/>
      <c r="J54" s="79">
        <f t="shared" ref="J54" si="4">+H54*I54</f>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3">
      <c r="A55" s="38"/>
      <c r="B55" s="60" t="s">
        <v>71</v>
      </c>
      <c r="C55" s="60"/>
      <c r="D55" s="60"/>
      <c r="E55" s="60"/>
      <c r="F55" s="33" t="s">
        <v>72</v>
      </c>
      <c r="G55" s="77">
        <v>17544.84</v>
      </c>
      <c r="H55" s="77">
        <f t="shared" si="0"/>
        <v>1462.07</v>
      </c>
      <c r="I55" s="59"/>
      <c r="J55" s="79">
        <f t="shared" ref="J55" si="5">+H55*I55</f>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3">
      <c r="A56" s="38"/>
      <c r="B56" s="60" t="s">
        <v>73</v>
      </c>
      <c r="C56" s="60"/>
      <c r="D56" s="60"/>
      <c r="E56" s="60"/>
      <c r="F56" s="33" t="s">
        <v>72</v>
      </c>
      <c r="G56" s="77">
        <v>18618.599999999999</v>
      </c>
      <c r="H56" s="77">
        <f t="shared" si="0"/>
        <v>1551.55</v>
      </c>
      <c r="I56" s="59"/>
      <c r="J56" s="7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ht="20.25" customHeight="1" x14ac:dyDescent="0.3">
      <c r="A57" s="38"/>
      <c r="B57" s="139" t="s">
        <v>34</v>
      </c>
      <c r="C57" s="139"/>
      <c r="D57" s="139"/>
      <c r="E57" s="139"/>
      <c r="F57" s="40"/>
      <c r="G57" s="41"/>
      <c r="H57" s="42"/>
      <c r="I57" s="57"/>
      <c r="J57" s="44">
        <f>SUM(J45:J56)</f>
        <v>0</v>
      </c>
    </row>
    <row r="58" spans="1:67" x14ac:dyDescent="0.3">
      <c r="A58" s="47"/>
      <c r="B58" s="47"/>
      <c r="C58" s="47"/>
      <c r="D58" s="47"/>
      <c r="E58" s="47"/>
      <c r="F58" s="47"/>
      <c r="G58" s="47"/>
      <c r="H58" s="47"/>
      <c r="I58" s="47"/>
      <c r="J58" s="47"/>
    </row>
    <row r="59" spans="1:67" ht="31.2" x14ac:dyDescent="0.3">
      <c r="A59" s="50"/>
      <c r="B59" s="184" t="s">
        <v>188</v>
      </c>
      <c r="C59" s="184"/>
      <c r="D59" s="184"/>
      <c r="E59" s="184"/>
      <c r="F59" s="101" t="s">
        <v>26</v>
      </c>
      <c r="G59" s="101" t="s">
        <v>53</v>
      </c>
      <c r="H59" s="101" t="s">
        <v>54</v>
      </c>
      <c r="I59" s="54" t="s">
        <v>55</v>
      </c>
      <c r="J59" s="102" t="s">
        <v>56</v>
      </c>
    </row>
    <row r="60" spans="1:67" ht="20.25" customHeight="1" x14ac:dyDescent="0.3">
      <c r="A60" s="38"/>
      <c r="B60" s="134" t="s">
        <v>189</v>
      </c>
      <c r="C60" s="134"/>
      <c r="D60" s="134"/>
      <c r="E60" s="134"/>
      <c r="F60" s="33" t="s">
        <v>190</v>
      </c>
      <c r="G60" s="77">
        <v>1082.6400000000001</v>
      </c>
      <c r="H60" s="77">
        <f>G60/6</f>
        <v>180.44000000000003</v>
      </c>
      <c r="I60" s="35"/>
      <c r="J60" s="39">
        <f>+H60*I60</f>
        <v>0</v>
      </c>
    </row>
    <row r="61" spans="1:67" ht="20.25" customHeight="1" x14ac:dyDescent="0.3">
      <c r="A61" s="38"/>
      <c r="B61" s="135" t="s">
        <v>191</v>
      </c>
      <c r="C61" s="136"/>
      <c r="D61" s="136"/>
      <c r="E61" s="137"/>
      <c r="F61" s="56" t="s">
        <v>190</v>
      </c>
      <c r="G61" s="77">
        <v>1133.94</v>
      </c>
      <c r="H61" s="77">
        <f>G61/6</f>
        <v>188.99</v>
      </c>
      <c r="I61" s="35"/>
      <c r="J61" s="39">
        <f>+H61*I61</f>
        <v>0</v>
      </c>
    </row>
    <row r="62" spans="1:67" ht="20.25" customHeight="1" x14ac:dyDescent="0.3">
      <c r="A62" s="38"/>
      <c r="B62" s="135" t="s">
        <v>192</v>
      </c>
      <c r="C62" s="136"/>
      <c r="D62" s="136"/>
      <c r="E62" s="137"/>
      <c r="F62" s="56" t="s">
        <v>190</v>
      </c>
      <c r="G62" s="77">
        <v>1209</v>
      </c>
      <c r="H62" s="77">
        <f>G62/6</f>
        <v>201.5</v>
      </c>
      <c r="I62" s="35"/>
      <c r="J62" s="79">
        <f>+H62*I62</f>
        <v>0</v>
      </c>
    </row>
    <row r="63" spans="1:67" ht="20.25" customHeight="1" x14ac:dyDescent="0.3">
      <c r="A63" s="38"/>
      <c r="B63" s="194" t="s">
        <v>34</v>
      </c>
      <c r="C63" s="195"/>
      <c r="D63" s="195"/>
      <c r="E63" s="196"/>
      <c r="F63" s="40"/>
      <c r="G63" s="41"/>
      <c r="H63" s="42"/>
      <c r="I63" s="43"/>
      <c r="J63" s="44">
        <f>SUM(J60:J62)</f>
        <v>0</v>
      </c>
    </row>
    <row r="64" spans="1:67" ht="21.75" customHeight="1" x14ac:dyDescent="0.3">
      <c r="A64" s="47"/>
      <c r="B64" s="47"/>
      <c r="C64" s="47"/>
      <c r="D64" s="47"/>
      <c r="E64" s="47"/>
      <c r="F64" s="47"/>
      <c r="G64" s="47"/>
      <c r="H64" s="47"/>
      <c r="I64" s="47"/>
      <c r="J64" s="47"/>
    </row>
    <row r="65" spans="1:10" ht="30" customHeight="1" x14ac:dyDescent="0.3">
      <c r="A65" s="50"/>
      <c r="B65" s="184" t="s">
        <v>74</v>
      </c>
      <c r="C65" s="184"/>
      <c r="D65" s="184"/>
      <c r="E65" s="184"/>
      <c r="F65" s="37" t="s">
        <v>26</v>
      </c>
      <c r="G65" s="37" t="s">
        <v>53</v>
      </c>
      <c r="H65" s="37" t="s">
        <v>54</v>
      </c>
      <c r="I65" s="54" t="s">
        <v>55</v>
      </c>
      <c r="J65" s="51" t="s">
        <v>56</v>
      </c>
    </row>
    <row r="66" spans="1:10" ht="19.2" customHeight="1" x14ac:dyDescent="0.3">
      <c r="A66" s="38"/>
      <c r="B66" s="134" t="s">
        <v>75</v>
      </c>
      <c r="C66" s="134"/>
      <c r="D66" s="134"/>
      <c r="E66" s="134"/>
      <c r="F66" s="33" t="s">
        <v>76</v>
      </c>
      <c r="G66" s="78">
        <v>881.16</v>
      </c>
      <c r="H66" s="58">
        <f t="shared" ref="H66:H74" si="6">G66/12</f>
        <v>73.429999999999993</v>
      </c>
      <c r="I66" s="55"/>
      <c r="J66" s="79">
        <f>+H66*I66</f>
        <v>0</v>
      </c>
    </row>
    <row r="67" spans="1:10" ht="19.2" customHeight="1" x14ac:dyDescent="0.3">
      <c r="A67" s="38"/>
      <c r="B67" s="134" t="s">
        <v>77</v>
      </c>
      <c r="C67" s="134"/>
      <c r="D67" s="134"/>
      <c r="E67" s="134"/>
      <c r="F67" s="33" t="s">
        <v>76</v>
      </c>
      <c r="G67" s="78">
        <v>922.92</v>
      </c>
      <c r="H67" s="58">
        <f t="shared" si="6"/>
        <v>76.91</v>
      </c>
      <c r="I67" s="55"/>
      <c r="J67" s="79">
        <f t="shared" ref="J67:J74" si="7">+H67*I67</f>
        <v>0</v>
      </c>
    </row>
    <row r="68" spans="1:10" ht="19.2" customHeight="1" x14ac:dyDescent="0.3">
      <c r="A68" s="38"/>
      <c r="B68" s="134" t="s">
        <v>78</v>
      </c>
      <c r="C68" s="134"/>
      <c r="D68" s="134"/>
      <c r="E68" s="134"/>
      <c r="F68" s="33" t="s">
        <v>76</v>
      </c>
      <c r="G68" s="78">
        <v>984</v>
      </c>
      <c r="H68" s="58">
        <f t="shared" si="6"/>
        <v>82</v>
      </c>
      <c r="I68" s="55"/>
      <c r="J68" s="79">
        <f t="shared" ref="J68" si="8">+H68*I68</f>
        <v>0</v>
      </c>
    </row>
    <row r="69" spans="1:10" ht="19.2" customHeight="1" x14ac:dyDescent="0.3">
      <c r="A69" s="38"/>
      <c r="B69" s="134" t="s">
        <v>79</v>
      </c>
      <c r="C69" s="134"/>
      <c r="D69" s="134"/>
      <c r="E69" s="134"/>
      <c r="F69" s="33" t="s">
        <v>80</v>
      </c>
      <c r="G69" s="78">
        <v>2157.84</v>
      </c>
      <c r="H69" s="58">
        <f t="shared" si="6"/>
        <v>179.82000000000002</v>
      </c>
      <c r="I69" s="55"/>
      <c r="J69" s="79">
        <f t="shared" si="7"/>
        <v>0</v>
      </c>
    </row>
    <row r="70" spans="1:10" ht="19.2" customHeight="1" x14ac:dyDescent="0.3">
      <c r="A70" s="38"/>
      <c r="B70" s="134" t="s">
        <v>81</v>
      </c>
      <c r="C70" s="134"/>
      <c r="D70" s="134"/>
      <c r="E70" s="134"/>
      <c r="F70" s="33" t="s">
        <v>80</v>
      </c>
      <c r="G70" s="78">
        <v>2260.08</v>
      </c>
      <c r="H70" s="58">
        <f t="shared" si="6"/>
        <v>188.34</v>
      </c>
      <c r="I70" s="55"/>
      <c r="J70" s="79">
        <f t="shared" si="7"/>
        <v>0</v>
      </c>
    </row>
    <row r="71" spans="1:10" ht="19.2" customHeight="1" x14ac:dyDescent="0.3">
      <c r="A71" s="38"/>
      <c r="B71" s="134" t="s">
        <v>82</v>
      </c>
      <c r="C71" s="134"/>
      <c r="D71" s="134"/>
      <c r="E71" s="134"/>
      <c r="F71" s="33" t="s">
        <v>80</v>
      </c>
      <c r="G71" s="78">
        <v>2409.7199999999998</v>
      </c>
      <c r="H71" s="58">
        <f t="shared" si="6"/>
        <v>200.80999999999997</v>
      </c>
      <c r="I71" s="55"/>
      <c r="J71" s="79">
        <f t="shared" ref="J71" si="9">+H71*I71</f>
        <v>0</v>
      </c>
    </row>
    <row r="72" spans="1:10" ht="19.2" customHeight="1" x14ac:dyDescent="0.3">
      <c r="A72" s="38"/>
      <c r="B72" s="134" t="s">
        <v>83</v>
      </c>
      <c r="C72" s="134"/>
      <c r="D72" s="134"/>
      <c r="E72" s="134"/>
      <c r="F72" s="33" t="s">
        <v>84</v>
      </c>
      <c r="G72" s="78">
        <v>4337.88</v>
      </c>
      <c r="H72" s="58">
        <f t="shared" si="6"/>
        <v>361.49</v>
      </c>
      <c r="I72" s="55"/>
      <c r="J72" s="79">
        <f t="shared" si="7"/>
        <v>0</v>
      </c>
    </row>
    <row r="73" spans="1:10" ht="19.2" customHeight="1" x14ac:dyDescent="0.3">
      <c r="A73" s="38"/>
      <c r="B73" s="134" t="s">
        <v>85</v>
      </c>
      <c r="C73" s="134"/>
      <c r="D73" s="134"/>
      <c r="E73" s="134"/>
      <c r="F73" s="56" t="s">
        <v>84</v>
      </c>
      <c r="G73" s="80">
        <v>4543.4399999999996</v>
      </c>
      <c r="H73" s="58">
        <f t="shared" si="6"/>
        <v>378.61999999999995</v>
      </c>
      <c r="I73" s="55"/>
      <c r="J73" s="79">
        <f t="shared" ref="J73" si="10">+H73*I73</f>
        <v>0</v>
      </c>
    </row>
    <row r="74" spans="1:10" ht="19.2" customHeight="1" x14ac:dyDescent="0.3">
      <c r="A74" s="38"/>
      <c r="B74" s="134" t="s">
        <v>86</v>
      </c>
      <c r="C74" s="134"/>
      <c r="D74" s="134"/>
      <c r="E74" s="134"/>
      <c r="F74" s="56" t="s">
        <v>84</v>
      </c>
      <c r="G74" s="80">
        <v>4844.28</v>
      </c>
      <c r="H74" s="58">
        <f t="shared" si="6"/>
        <v>403.69</v>
      </c>
      <c r="I74" s="55"/>
      <c r="J74" s="79">
        <f t="shared" si="7"/>
        <v>0</v>
      </c>
    </row>
    <row r="75" spans="1:10" ht="19.2" customHeight="1" x14ac:dyDescent="0.3">
      <c r="A75" s="38"/>
      <c r="B75" s="135"/>
      <c r="C75" s="136"/>
      <c r="D75" s="136"/>
      <c r="E75" s="137"/>
      <c r="F75" s="37" t="s">
        <v>26</v>
      </c>
      <c r="G75" s="37" t="s">
        <v>27</v>
      </c>
      <c r="H75" s="37" t="s">
        <v>28</v>
      </c>
      <c r="I75" s="51" t="s">
        <v>29</v>
      </c>
      <c r="J75" s="51" t="s">
        <v>30</v>
      </c>
    </row>
    <row r="76" spans="1:10" ht="19.2" customHeight="1" x14ac:dyDescent="0.3">
      <c r="A76" s="38"/>
      <c r="B76" s="134" t="s">
        <v>87</v>
      </c>
      <c r="C76" s="134"/>
      <c r="D76" s="134"/>
      <c r="E76" s="134"/>
      <c r="F76" s="33" t="s">
        <v>88</v>
      </c>
      <c r="G76" s="34" t="s">
        <v>89</v>
      </c>
      <c r="H76" s="35"/>
      <c r="I76" s="78">
        <v>105.21</v>
      </c>
      <c r="J76" s="79">
        <f>+H76*I76</f>
        <v>0</v>
      </c>
    </row>
    <row r="77" spans="1:10" ht="19.2" customHeight="1" x14ac:dyDescent="0.3">
      <c r="A77" s="38"/>
      <c r="B77" s="134" t="s">
        <v>90</v>
      </c>
      <c r="C77" s="134"/>
      <c r="D77" s="134"/>
      <c r="E77" s="134"/>
      <c r="F77" s="33" t="s">
        <v>91</v>
      </c>
      <c r="G77" s="34" t="s">
        <v>89</v>
      </c>
      <c r="H77" s="35"/>
      <c r="I77" s="78">
        <v>105.21</v>
      </c>
      <c r="J77" s="79">
        <f>+H77*I77</f>
        <v>0</v>
      </c>
    </row>
    <row r="78" spans="1:10" ht="19.2" customHeight="1" x14ac:dyDescent="0.3">
      <c r="A78" s="38"/>
      <c r="B78" s="139" t="s">
        <v>34</v>
      </c>
      <c r="C78" s="139"/>
      <c r="D78" s="139"/>
      <c r="E78" s="139"/>
      <c r="F78" s="40"/>
      <c r="G78" s="41"/>
      <c r="H78" s="53"/>
      <c r="I78" s="43"/>
      <c r="J78" s="44">
        <f>SUM(J66:J77)</f>
        <v>0</v>
      </c>
    </row>
    <row r="79" spans="1:10" x14ac:dyDescent="0.3">
      <c r="A79" s="47"/>
      <c r="B79" s="47"/>
      <c r="C79" s="47"/>
      <c r="D79" s="47"/>
      <c r="E79" s="47"/>
      <c r="F79" s="47"/>
      <c r="G79" s="47"/>
      <c r="H79" s="47"/>
      <c r="I79" s="47"/>
      <c r="J79" s="47"/>
    </row>
    <row r="80" spans="1:10" ht="32.25" customHeight="1" x14ac:dyDescent="0.3">
      <c r="A80" s="50"/>
      <c r="B80" s="184" t="s">
        <v>92</v>
      </c>
      <c r="C80" s="184"/>
      <c r="D80" s="184"/>
      <c r="E80" s="184"/>
      <c r="F80" s="37" t="s">
        <v>26</v>
      </c>
      <c r="G80" s="37" t="s">
        <v>53</v>
      </c>
      <c r="H80" s="37" t="s">
        <v>54</v>
      </c>
      <c r="I80" s="54" t="s">
        <v>55</v>
      </c>
      <c r="J80" s="51" t="s">
        <v>56</v>
      </c>
    </row>
    <row r="81" spans="1:10" ht="19.2" customHeight="1" x14ac:dyDescent="0.3">
      <c r="A81" s="38"/>
      <c r="B81" s="134" t="s">
        <v>93</v>
      </c>
      <c r="C81" s="134"/>
      <c r="D81" s="134"/>
      <c r="E81" s="134"/>
      <c r="F81" s="33" t="s">
        <v>94</v>
      </c>
      <c r="G81" s="78">
        <v>5847.12</v>
      </c>
      <c r="H81" s="58">
        <f t="shared" ref="H81:H89" si="11">G81/12</f>
        <v>487.26</v>
      </c>
      <c r="I81" s="55"/>
      <c r="J81" s="79">
        <f>+H81*I81</f>
        <v>0</v>
      </c>
    </row>
    <row r="82" spans="1:10" ht="19.2" customHeight="1" x14ac:dyDescent="0.3">
      <c r="A82" s="38"/>
      <c r="B82" s="134" t="s">
        <v>95</v>
      </c>
      <c r="C82" s="134"/>
      <c r="D82" s="134"/>
      <c r="E82" s="134"/>
      <c r="F82" s="33" t="s">
        <v>94</v>
      </c>
      <c r="G82" s="78">
        <v>6124.32</v>
      </c>
      <c r="H82" s="58">
        <f t="shared" si="11"/>
        <v>510.35999999999996</v>
      </c>
      <c r="I82" s="55"/>
      <c r="J82" s="79">
        <f t="shared" ref="J82:J89" si="12">+H82*I82</f>
        <v>0</v>
      </c>
    </row>
    <row r="83" spans="1:10" ht="19.2" customHeight="1" x14ac:dyDescent="0.3">
      <c r="A83" s="38"/>
      <c r="B83" s="134" t="s">
        <v>96</v>
      </c>
      <c r="C83" s="134"/>
      <c r="D83" s="134"/>
      <c r="E83" s="134"/>
      <c r="F83" s="33" t="s">
        <v>94</v>
      </c>
      <c r="G83" s="78">
        <v>6529.68</v>
      </c>
      <c r="H83" s="58">
        <f t="shared" si="11"/>
        <v>544.14</v>
      </c>
      <c r="I83" s="55"/>
      <c r="J83" s="79">
        <f t="shared" ref="J83" si="13">+H83*I83</f>
        <v>0</v>
      </c>
    </row>
    <row r="84" spans="1:10" ht="19.2" customHeight="1" x14ac:dyDescent="0.3">
      <c r="A84" s="38"/>
      <c r="B84" s="134" t="s">
        <v>97</v>
      </c>
      <c r="C84" s="134"/>
      <c r="D84" s="134"/>
      <c r="E84" s="134"/>
      <c r="F84" s="33" t="s">
        <v>98</v>
      </c>
      <c r="G84" s="78">
        <v>9095.64</v>
      </c>
      <c r="H84" s="58">
        <f t="shared" si="11"/>
        <v>757.96999999999991</v>
      </c>
      <c r="I84" s="55"/>
      <c r="J84" s="79">
        <f t="shared" si="12"/>
        <v>0</v>
      </c>
    </row>
    <row r="85" spans="1:10" ht="19.2" customHeight="1" x14ac:dyDescent="0.3">
      <c r="A85" s="38"/>
      <c r="B85" s="134" t="s">
        <v>99</v>
      </c>
      <c r="C85" s="134"/>
      <c r="D85" s="134"/>
      <c r="E85" s="134"/>
      <c r="F85" s="33" t="s">
        <v>98</v>
      </c>
      <c r="G85" s="78">
        <v>9526.7999999999993</v>
      </c>
      <c r="H85" s="58">
        <f t="shared" si="11"/>
        <v>793.9</v>
      </c>
      <c r="I85" s="55"/>
      <c r="J85" s="79">
        <f t="shared" si="12"/>
        <v>0</v>
      </c>
    </row>
    <row r="86" spans="1:10" ht="19.2" customHeight="1" x14ac:dyDescent="0.3">
      <c r="A86" s="38"/>
      <c r="B86" s="134" t="s">
        <v>100</v>
      </c>
      <c r="C86" s="134"/>
      <c r="D86" s="134"/>
      <c r="E86" s="134"/>
      <c r="F86" s="33" t="s">
        <v>98</v>
      </c>
      <c r="G86" s="78">
        <v>10157.4</v>
      </c>
      <c r="H86" s="58">
        <f t="shared" si="11"/>
        <v>846.44999999999993</v>
      </c>
      <c r="I86" s="55"/>
      <c r="J86" s="79">
        <f t="shared" ref="J86" si="14">+H86*I86</f>
        <v>0</v>
      </c>
    </row>
    <row r="87" spans="1:10" ht="19.2" customHeight="1" x14ac:dyDescent="0.3">
      <c r="A87" s="38"/>
      <c r="B87" s="134" t="s">
        <v>101</v>
      </c>
      <c r="C87" s="134"/>
      <c r="D87" s="134"/>
      <c r="E87" s="134"/>
      <c r="F87" s="33" t="s">
        <v>102</v>
      </c>
      <c r="G87" s="78">
        <v>15592.44</v>
      </c>
      <c r="H87" s="58">
        <f t="shared" si="11"/>
        <v>1299.3700000000001</v>
      </c>
      <c r="I87" s="55"/>
      <c r="J87" s="79">
        <f t="shared" si="12"/>
        <v>0</v>
      </c>
    </row>
    <row r="88" spans="1:10" ht="19.2" customHeight="1" x14ac:dyDescent="0.3">
      <c r="A88" s="38"/>
      <c r="B88" s="134" t="s">
        <v>103</v>
      </c>
      <c r="C88" s="134"/>
      <c r="D88" s="134"/>
      <c r="E88" s="134"/>
      <c r="F88" s="56" t="s">
        <v>102</v>
      </c>
      <c r="G88" s="80">
        <v>16331.52</v>
      </c>
      <c r="H88" s="58">
        <f t="shared" si="11"/>
        <v>1360.96</v>
      </c>
      <c r="I88" s="55"/>
      <c r="J88" s="79">
        <f t="shared" ref="J88" si="15">+H88*I88</f>
        <v>0</v>
      </c>
    </row>
    <row r="89" spans="1:10" ht="19.2" customHeight="1" x14ac:dyDescent="0.3">
      <c r="A89" s="38"/>
      <c r="B89" s="134" t="s">
        <v>104</v>
      </c>
      <c r="C89" s="134"/>
      <c r="D89" s="134"/>
      <c r="E89" s="134"/>
      <c r="F89" s="56" t="s">
        <v>102</v>
      </c>
      <c r="G89" s="80">
        <v>17412.72</v>
      </c>
      <c r="H89" s="58">
        <f t="shared" si="11"/>
        <v>1451.0600000000002</v>
      </c>
      <c r="I89" s="55"/>
      <c r="J89" s="79">
        <f t="shared" si="12"/>
        <v>0</v>
      </c>
    </row>
    <row r="90" spans="1:10" ht="19.2" customHeight="1" x14ac:dyDescent="0.3">
      <c r="A90" s="38"/>
      <c r="B90" s="135"/>
      <c r="C90" s="136"/>
      <c r="D90" s="136"/>
      <c r="E90" s="137"/>
      <c r="F90" s="37" t="s">
        <v>26</v>
      </c>
      <c r="G90" s="37" t="s">
        <v>27</v>
      </c>
      <c r="H90" s="37" t="s">
        <v>28</v>
      </c>
      <c r="I90" s="51" t="s">
        <v>29</v>
      </c>
      <c r="J90" s="51" t="s">
        <v>30</v>
      </c>
    </row>
    <row r="91" spans="1:10" ht="19.2" customHeight="1" x14ac:dyDescent="0.3">
      <c r="A91" s="38"/>
      <c r="B91" s="134" t="s">
        <v>105</v>
      </c>
      <c r="C91" s="134"/>
      <c r="D91" s="134"/>
      <c r="E91" s="134"/>
      <c r="F91" s="33" t="s">
        <v>106</v>
      </c>
      <c r="G91" s="34" t="s">
        <v>89</v>
      </c>
      <c r="H91" s="35"/>
      <c r="I91" s="78">
        <v>71.87</v>
      </c>
      <c r="J91" s="79">
        <f t="shared" ref="J91:J115" si="16">+H91*I91</f>
        <v>0</v>
      </c>
    </row>
    <row r="92" spans="1:10" ht="19.2" customHeight="1" x14ac:dyDescent="0.3">
      <c r="A92" s="38"/>
      <c r="B92" s="134" t="s">
        <v>107</v>
      </c>
      <c r="C92" s="134"/>
      <c r="D92" s="134"/>
      <c r="E92" s="134"/>
      <c r="F92" s="33" t="s">
        <v>108</v>
      </c>
      <c r="G92" s="34" t="s">
        <v>89</v>
      </c>
      <c r="H92" s="35"/>
      <c r="I92" s="78">
        <v>71.87</v>
      </c>
      <c r="J92" s="79">
        <f t="shared" si="16"/>
        <v>0</v>
      </c>
    </row>
    <row r="93" spans="1:10" ht="31.2" x14ac:dyDescent="0.3">
      <c r="A93" s="38"/>
      <c r="B93" s="135"/>
      <c r="C93" s="136"/>
      <c r="D93" s="136"/>
      <c r="E93" s="137"/>
      <c r="F93" s="37" t="s">
        <v>26</v>
      </c>
      <c r="G93" s="37" t="s">
        <v>53</v>
      </c>
      <c r="H93" s="37" t="s">
        <v>54</v>
      </c>
      <c r="I93" s="54" t="s">
        <v>55</v>
      </c>
      <c r="J93" s="51" t="s">
        <v>56</v>
      </c>
    </row>
    <row r="94" spans="1:10" ht="19.2" customHeight="1" x14ac:dyDescent="0.3">
      <c r="A94" s="38"/>
      <c r="B94" s="134" t="s">
        <v>109</v>
      </c>
      <c r="C94" s="134"/>
      <c r="D94" s="134"/>
      <c r="E94" s="134"/>
      <c r="F94" s="33" t="s">
        <v>110</v>
      </c>
      <c r="G94" s="81">
        <v>1062.3599999999999</v>
      </c>
      <c r="H94" s="58">
        <f t="shared" ref="H94" si="17">G94/12</f>
        <v>88.529999999999987</v>
      </c>
      <c r="I94" s="55"/>
      <c r="J94" s="79">
        <f>+H94*I94</f>
        <v>0</v>
      </c>
    </row>
    <row r="95" spans="1:10" ht="19.2" customHeight="1" x14ac:dyDescent="0.3">
      <c r="A95" s="38"/>
      <c r="B95" s="134" t="s">
        <v>111</v>
      </c>
      <c r="C95" s="134"/>
      <c r="D95" s="134"/>
      <c r="E95" s="134"/>
      <c r="F95" s="33" t="s">
        <v>110</v>
      </c>
      <c r="G95" s="81">
        <v>1112.76</v>
      </c>
      <c r="H95" s="58">
        <f t="shared" ref="H95:H102" si="18">G95/12</f>
        <v>92.73</v>
      </c>
      <c r="I95" s="55"/>
      <c r="J95" s="79">
        <f t="shared" ref="J95:J102" si="19">+H95*I95</f>
        <v>0</v>
      </c>
    </row>
    <row r="96" spans="1:10" ht="19.2" customHeight="1" x14ac:dyDescent="0.3">
      <c r="A96" s="38"/>
      <c r="B96" s="134" t="s">
        <v>112</v>
      </c>
      <c r="C96" s="134"/>
      <c r="D96" s="134"/>
      <c r="E96" s="134"/>
      <c r="F96" s="33" t="s">
        <v>110</v>
      </c>
      <c r="G96" s="81">
        <v>1186.32</v>
      </c>
      <c r="H96" s="58">
        <f t="shared" si="18"/>
        <v>98.86</v>
      </c>
      <c r="I96" s="55"/>
      <c r="J96" s="79">
        <f t="shared" ref="J96" si="20">+H96*I96</f>
        <v>0</v>
      </c>
    </row>
    <row r="97" spans="1:10" ht="19.2" customHeight="1" x14ac:dyDescent="0.3">
      <c r="A97" s="38"/>
      <c r="B97" s="134" t="s">
        <v>113</v>
      </c>
      <c r="C97" s="134"/>
      <c r="D97" s="134"/>
      <c r="E97" s="134"/>
      <c r="F97" s="33" t="s">
        <v>114</v>
      </c>
      <c r="G97" s="81">
        <v>2124.7199999999998</v>
      </c>
      <c r="H97" s="58">
        <f t="shared" si="18"/>
        <v>177.05999999999997</v>
      </c>
      <c r="I97" s="55"/>
      <c r="J97" s="79">
        <f t="shared" si="19"/>
        <v>0</v>
      </c>
    </row>
    <row r="98" spans="1:10" ht="19.2" customHeight="1" x14ac:dyDescent="0.3">
      <c r="A98" s="38"/>
      <c r="B98" s="134" t="s">
        <v>115</v>
      </c>
      <c r="C98" s="134"/>
      <c r="D98" s="134"/>
      <c r="E98" s="134"/>
      <c r="F98" s="33" t="s">
        <v>114</v>
      </c>
      <c r="G98" s="81">
        <v>2225.4</v>
      </c>
      <c r="H98" s="58">
        <f t="shared" si="18"/>
        <v>185.45000000000002</v>
      </c>
      <c r="I98" s="55"/>
      <c r="J98" s="79">
        <f t="shared" si="19"/>
        <v>0</v>
      </c>
    </row>
    <row r="99" spans="1:10" ht="19.2" customHeight="1" x14ac:dyDescent="0.3">
      <c r="A99" s="38"/>
      <c r="B99" s="134" t="s">
        <v>116</v>
      </c>
      <c r="C99" s="134"/>
      <c r="D99" s="134"/>
      <c r="E99" s="134"/>
      <c r="F99" s="33" t="s">
        <v>114</v>
      </c>
      <c r="G99" s="81">
        <v>2372.7600000000002</v>
      </c>
      <c r="H99" s="58">
        <f t="shared" si="18"/>
        <v>197.73000000000002</v>
      </c>
      <c r="I99" s="55"/>
      <c r="J99" s="79">
        <f t="shared" ref="J99" si="21">+H99*I99</f>
        <v>0</v>
      </c>
    </row>
    <row r="100" spans="1:10" ht="19.2" customHeight="1" x14ac:dyDescent="0.3">
      <c r="A100" s="38"/>
      <c r="B100" s="134" t="s">
        <v>117</v>
      </c>
      <c r="C100" s="134"/>
      <c r="D100" s="134"/>
      <c r="E100" s="134"/>
      <c r="F100" s="33" t="s">
        <v>118</v>
      </c>
      <c r="G100" s="81">
        <v>4674.24</v>
      </c>
      <c r="H100" s="58">
        <f t="shared" si="18"/>
        <v>389.52</v>
      </c>
      <c r="I100" s="55"/>
      <c r="J100" s="79">
        <f t="shared" si="19"/>
        <v>0</v>
      </c>
    </row>
    <row r="101" spans="1:10" ht="19.2" customHeight="1" x14ac:dyDescent="0.3">
      <c r="A101" s="38"/>
      <c r="B101" s="134" t="s">
        <v>119</v>
      </c>
      <c r="C101" s="134"/>
      <c r="D101" s="134"/>
      <c r="E101" s="134"/>
      <c r="F101" s="56" t="s">
        <v>118</v>
      </c>
      <c r="G101" s="82">
        <v>4895.76</v>
      </c>
      <c r="H101" s="58">
        <f t="shared" si="18"/>
        <v>407.98</v>
      </c>
      <c r="I101" s="55"/>
      <c r="J101" s="79">
        <f t="shared" ref="J101" si="22">+H101*I101</f>
        <v>0</v>
      </c>
    </row>
    <row r="102" spans="1:10" ht="19.2" customHeight="1" x14ac:dyDescent="0.3">
      <c r="A102" s="38"/>
      <c r="B102" s="134" t="s">
        <v>120</v>
      </c>
      <c r="C102" s="134"/>
      <c r="D102" s="134"/>
      <c r="E102" s="134"/>
      <c r="F102" s="56" t="s">
        <v>118</v>
      </c>
      <c r="G102" s="82">
        <v>5219.88</v>
      </c>
      <c r="H102" s="58">
        <f t="shared" si="18"/>
        <v>434.99</v>
      </c>
      <c r="I102" s="55"/>
      <c r="J102" s="79">
        <f t="shared" si="19"/>
        <v>0</v>
      </c>
    </row>
    <row r="103" spans="1:10" ht="19.2" customHeight="1" x14ac:dyDescent="0.3">
      <c r="A103" s="38"/>
      <c r="B103" s="135"/>
      <c r="C103" s="136"/>
      <c r="D103" s="136"/>
      <c r="E103" s="137"/>
      <c r="F103" s="37" t="s">
        <v>26</v>
      </c>
      <c r="G103" s="37" t="s">
        <v>27</v>
      </c>
      <c r="H103" s="37" t="s">
        <v>28</v>
      </c>
      <c r="I103" s="51" t="s">
        <v>29</v>
      </c>
      <c r="J103" s="51" t="s">
        <v>30</v>
      </c>
    </row>
    <row r="104" spans="1:10" ht="19.2" customHeight="1" x14ac:dyDescent="0.3">
      <c r="A104" s="38"/>
      <c r="B104" s="134" t="s">
        <v>121</v>
      </c>
      <c r="C104" s="134"/>
      <c r="D104" s="134"/>
      <c r="E104" s="134"/>
      <c r="F104" s="33" t="s">
        <v>122</v>
      </c>
      <c r="G104" s="34" t="s">
        <v>89</v>
      </c>
      <c r="H104" s="35"/>
      <c r="I104" s="78">
        <v>78.349999999999994</v>
      </c>
      <c r="J104" s="79">
        <f t="shared" si="16"/>
        <v>0</v>
      </c>
    </row>
    <row r="105" spans="1:10" ht="19.2" customHeight="1" x14ac:dyDescent="0.3">
      <c r="A105" s="38"/>
      <c r="B105" s="134" t="s">
        <v>123</v>
      </c>
      <c r="C105" s="134"/>
      <c r="D105" s="134"/>
      <c r="E105" s="134"/>
      <c r="F105" s="33" t="s">
        <v>124</v>
      </c>
      <c r="G105" s="34" t="s">
        <v>89</v>
      </c>
      <c r="H105" s="35"/>
      <c r="I105" s="78">
        <v>78.349999999999994</v>
      </c>
      <c r="J105" s="79">
        <f t="shared" si="16"/>
        <v>0</v>
      </c>
    </row>
    <row r="106" spans="1:10" ht="31.2" x14ac:dyDescent="0.3">
      <c r="A106" s="38"/>
      <c r="B106" s="143"/>
      <c r="C106" s="144"/>
      <c r="D106" s="144"/>
      <c r="E106" s="145"/>
      <c r="F106" s="37" t="s">
        <v>26</v>
      </c>
      <c r="G106" s="37" t="s">
        <v>53</v>
      </c>
      <c r="H106" s="37" t="s">
        <v>54</v>
      </c>
      <c r="I106" s="54" t="s">
        <v>55</v>
      </c>
      <c r="J106" s="51" t="s">
        <v>56</v>
      </c>
    </row>
    <row r="107" spans="1:10" ht="19.2" customHeight="1" x14ac:dyDescent="0.3">
      <c r="A107" s="38"/>
      <c r="B107" s="134" t="s">
        <v>125</v>
      </c>
      <c r="C107" s="134"/>
      <c r="D107" s="134"/>
      <c r="E107" s="134"/>
      <c r="F107" s="33" t="s">
        <v>126</v>
      </c>
      <c r="G107" s="78">
        <v>2126.16</v>
      </c>
      <c r="H107" s="58">
        <f t="shared" ref="H107:H112" si="23">G107/12</f>
        <v>177.17999999999998</v>
      </c>
      <c r="I107" s="55"/>
      <c r="J107" s="79">
        <f>+H107*I107</f>
        <v>0</v>
      </c>
    </row>
    <row r="108" spans="1:10" ht="19.2" customHeight="1" x14ac:dyDescent="0.3">
      <c r="A108" s="38"/>
      <c r="B108" s="134" t="s">
        <v>127</v>
      </c>
      <c r="C108" s="134"/>
      <c r="D108" s="134"/>
      <c r="E108" s="134"/>
      <c r="F108" s="33" t="s">
        <v>126</v>
      </c>
      <c r="G108" s="78">
        <v>2226.96</v>
      </c>
      <c r="H108" s="58">
        <f t="shared" si="23"/>
        <v>185.58</v>
      </c>
      <c r="I108" s="55"/>
      <c r="J108" s="79">
        <f t="shared" ref="J108:J112" si="24">+H108*I108</f>
        <v>0</v>
      </c>
    </row>
    <row r="109" spans="1:10" ht="19.2" customHeight="1" x14ac:dyDescent="0.3">
      <c r="A109" s="38"/>
      <c r="B109" s="134" t="s">
        <v>128</v>
      </c>
      <c r="C109" s="134"/>
      <c r="D109" s="134"/>
      <c r="E109" s="134"/>
      <c r="F109" s="33" t="s">
        <v>126</v>
      </c>
      <c r="G109" s="78">
        <v>2374.3200000000002</v>
      </c>
      <c r="H109" s="58">
        <f t="shared" si="23"/>
        <v>197.86</v>
      </c>
      <c r="I109" s="55"/>
      <c r="J109" s="79">
        <f t="shared" ref="J109" si="25">+H109*I109</f>
        <v>0</v>
      </c>
    </row>
    <row r="110" spans="1:10" ht="19.2" customHeight="1" x14ac:dyDescent="0.3">
      <c r="A110" s="38"/>
      <c r="B110" s="134" t="s">
        <v>129</v>
      </c>
      <c r="C110" s="134"/>
      <c r="D110" s="134"/>
      <c r="E110" s="134"/>
      <c r="F110" s="33" t="s">
        <v>130</v>
      </c>
      <c r="G110" s="78">
        <v>4252.32</v>
      </c>
      <c r="H110" s="58">
        <f t="shared" si="23"/>
        <v>354.35999999999996</v>
      </c>
      <c r="I110" s="55"/>
      <c r="J110" s="79">
        <f t="shared" si="24"/>
        <v>0</v>
      </c>
    </row>
    <row r="111" spans="1:10" ht="19.2" customHeight="1" x14ac:dyDescent="0.3">
      <c r="A111" s="38"/>
      <c r="B111" s="134" t="s">
        <v>131</v>
      </c>
      <c r="C111" s="134"/>
      <c r="D111" s="134"/>
      <c r="E111" s="134"/>
      <c r="F111" s="56" t="s">
        <v>130</v>
      </c>
      <c r="G111" s="80">
        <v>4453.92</v>
      </c>
      <c r="H111" s="58">
        <f t="shared" si="23"/>
        <v>371.16</v>
      </c>
      <c r="I111" s="55"/>
      <c r="J111" s="79">
        <f t="shared" ref="J111" si="26">+H111*I111</f>
        <v>0</v>
      </c>
    </row>
    <row r="112" spans="1:10" ht="19.2" customHeight="1" x14ac:dyDescent="0.3">
      <c r="A112" s="38"/>
      <c r="B112" s="134" t="s">
        <v>132</v>
      </c>
      <c r="C112" s="134"/>
      <c r="D112" s="134"/>
      <c r="E112" s="134"/>
      <c r="F112" s="56" t="s">
        <v>130</v>
      </c>
      <c r="G112" s="80">
        <v>4748.76</v>
      </c>
      <c r="H112" s="58">
        <f t="shared" si="23"/>
        <v>395.73</v>
      </c>
      <c r="I112" s="55"/>
      <c r="J112" s="79">
        <f t="shared" si="24"/>
        <v>0</v>
      </c>
    </row>
    <row r="113" spans="1:67" ht="19.2" customHeight="1" x14ac:dyDescent="0.3">
      <c r="A113" s="38"/>
      <c r="B113" s="135"/>
      <c r="C113" s="136"/>
      <c r="D113" s="136"/>
      <c r="E113" s="137"/>
      <c r="F113" s="37" t="s">
        <v>26</v>
      </c>
      <c r="G113" s="37" t="s">
        <v>27</v>
      </c>
      <c r="H113" s="37" t="s">
        <v>28</v>
      </c>
      <c r="I113" s="51" t="s">
        <v>29</v>
      </c>
      <c r="J113" s="51" t="s">
        <v>30</v>
      </c>
    </row>
    <row r="114" spans="1:67" ht="19.2" customHeight="1" x14ac:dyDescent="0.3">
      <c r="A114" s="38"/>
      <c r="B114" s="134" t="s">
        <v>133</v>
      </c>
      <c r="C114" s="134"/>
      <c r="D114" s="134"/>
      <c r="E114" s="134"/>
      <c r="F114" s="33" t="s">
        <v>134</v>
      </c>
      <c r="G114" s="34" t="s">
        <v>89</v>
      </c>
      <c r="H114" s="35"/>
      <c r="I114" s="78">
        <v>117.61</v>
      </c>
      <c r="J114" s="79">
        <f t="shared" si="16"/>
        <v>0</v>
      </c>
    </row>
    <row r="115" spans="1:67" ht="19.2" customHeight="1" x14ac:dyDescent="0.3">
      <c r="A115" s="38"/>
      <c r="B115" s="134" t="s">
        <v>135</v>
      </c>
      <c r="C115" s="134"/>
      <c r="D115" s="134"/>
      <c r="E115" s="134"/>
      <c r="F115" s="33" t="s">
        <v>136</v>
      </c>
      <c r="G115" s="34" t="s">
        <v>89</v>
      </c>
      <c r="H115" s="35"/>
      <c r="I115" s="78">
        <v>117.61</v>
      </c>
      <c r="J115" s="79">
        <f t="shared" si="16"/>
        <v>0</v>
      </c>
    </row>
    <row r="116" spans="1:67" ht="19.2" customHeight="1" x14ac:dyDescent="0.3">
      <c r="A116" s="38"/>
      <c r="B116" s="139" t="s">
        <v>34</v>
      </c>
      <c r="C116" s="139"/>
      <c r="D116" s="139"/>
      <c r="E116" s="139"/>
      <c r="F116" s="40"/>
      <c r="G116" s="41"/>
      <c r="H116" s="42"/>
      <c r="I116" s="43"/>
      <c r="J116" s="44">
        <f>SUM(J81:J115)</f>
        <v>0</v>
      </c>
    </row>
    <row r="117" spans="1:67" ht="15.6" x14ac:dyDescent="0.3">
      <c r="A117" s="47"/>
      <c r="B117" s="62"/>
      <c r="C117" s="62"/>
      <c r="D117" s="62"/>
      <c r="E117" s="62"/>
      <c r="F117" s="63"/>
      <c r="G117" s="63"/>
      <c r="H117" s="64"/>
      <c r="I117" s="65"/>
      <c r="J117" s="66"/>
    </row>
    <row r="118" spans="1:67" ht="20.25" customHeight="1" x14ac:dyDescent="0.3">
      <c r="A118" s="50"/>
      <c r="B118" s="140" t="s">
        <v>137</v>
      </c>
      <c r="C118" s="141"/>
      <c r="D118" s="141"/>
      <c r="E118" s="142"/>
      <c r="F118" s="37" t="s">
        <v>26</v>
      </c>
      <c r="G118" s="37" t="s">
        <v>27</v>
      </c>
      <c r="H118" s="37" t="s">
        <v>28</v>
      </c>
      <c r="I118" s="51" t="s">
        <v>29</v>
      </c>
      <c r="J118" s="51" t="s">
        <v>30</v>
      </c>
    </row>
    <row r="119" spans="1:67" ht="19.2" customHeight="1" x14ac:dyDescent="0.3">
      <c r="A119" s="38"/>
      <c r="B119" s="135" t="s">
        <v>138</v>
      </c>
      <c r="C119" s="136"/>
      <c r="D119" s="136"/>
      <c r="E119" s="137"/>
      <c r="F119" s="33" t="s">
        <v>139</v>
      </c>
      <c r="G119" s="34" t="s">
        <v>89</v>
      </c>
      <c r="H119" s="35"/>
      <c r="I119" s="77">
        <v>66.45</v>
      </c>
      <c r="J119" s="79">
        <f>+H119*I119</f>
        <v>0</v>
      </c>
    </row>
    <row r="120" spans="1:67" ht="19.2" customHeight="1" x14ac:dyDescent="0.3">
      <c r="A120" s="38"/>
      <c r="B120" s="134" t="s">
        <v>140</v>
      </c>
      <c r="C120" s="134"/>
      <c r="D120" s="134"/>
      <c r="E120" s="134"/>
      <c r="F120" s="33" t="s">
        <v>141</v>
      </c>
      <c r="G120" s="34" t="s">
        <v>89</v>
      </c>
      <c r="H120" s="35"/>
      <c r="I120" s="78">
        <v>115.32</v>
      </c>
      <c r="J120" s="79">
        <f>+H120*I120</f>
        <v>0</v>
      </c>
    </row>
    <row r="121" spans="1:67" ht="19.2" customHeight="1" x14ac:dyDescent="0.3">
      <c r="A121" s="38"/>
      <c r="B121" s="139" t="s">
        <v>34</v>
      </c>
      <c r="C121" s="139"/>
      <c r="D121" s="139"/>
      <c r="E121" s="139"/>
      <c r="F121" s="40"/>
      <c r="G121" s="41"/>
      <c r="H121" s="42"/>
      <c r="I121" s="43"/>
      <c r="J121" s="44">
        <f>SUM(J119:J120)</f>
        <v>0</v>
      </c>
    </row>
    <row r="122" spans="1:67" x14ac:dyDescent="0.3">
      <c r="A122" s="47"/>
      <c r="B122" s="47"/>
      <c r="C122" s="47"/>
      <c r="D122" s="47"/>
      <c r="E122" s="47"/>
      <c r="F122" s="47"/>
      <c r="G122" s="47"/>
      <c r="H122" s="47"/>
      <c r="I122" s="47"/>
      <c r="J122" s="47"/>
    </row>
    <row r="123" spans="1:67" s="8" customFormat="1" ht="21" customHeight="1" x14ac:dyDescent="0.3">
      <c r="A123" s="50"/>
      <c r="B123" s="138" t="s">
        <v>142</v>
      </c>
      <c r="C123" s="138"/>
      <c r="D123" s="138"/>
      <c r="E123" s="138"/>
      <c r="F123" s="36" t="s">
        <v>26</v>
      </c>
      <c r="G123" s="36" t="s">
        <v>27</v>
      </c>
      <c r="H123" s="37" t="s">
        <v>28</v>
      </c>
      <c r="I123" s="51" t="s">
        <v>29</v>
      </c>
      <c r="J123" s="52" t="s">
        <v>30</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67" ht="22.5" customHeight="1" x14ac:dyDescent="0.3">
      <c r="A124" s="38"/>
      <c r="B124" s="163" t="s">
        <v>143</v>
      </c>
      <c r="C124" s="163"/>
      <c r="D124" s="163"/>
      <c r="E124" s="163"/>
      <c r="F124" s="61"/>
      <c r="G124" s="61"/>
      <c r="H124" s="35"/>
      <c r="I124" s="68"/>
      <c r="J124" s="79">
        <f>+H124*I124</f>
        <v>0</v>
      </c>
    </row>
    <row r="125" spans="1:67" ht="22.5" customHeight="1" x14ac:dyDescent="0.3">
      <c r="A125" s="38"/>
      <c r="B125" s="163" t="s">
        <v>143</v>
      </c>
      <c r="C125" s="163"/>
      <c r="D125" s="163"/>
      <c r="E125" s="163"/>
      <c r="F125" s="61"/>
      <c r="G125" s="61"/>
      <c r="H125" s="35"/>
      <c r="I125" s="68"/>
      <c r="J125" s="79">
        <f t="shared" ref="J125:J133" si="27">+H125*I125</f>
        <v>0</v>
      </c>
    </row>
    <row r="126" spans="1:67" ht="22.5" customHeight="1" x14ac:dyDescent="0.3">
      <c r="A126" s="38"/>
      <c r="B126" s="163" t="s">
        <v>143</v>
      </c>
      <c r="C126" s="163"/>
      <c r="D126" s="163"/>
      <c r="E126" s="163"/>
      <c r="F126" s="61"/>
      <c r="G126" s="61"/>
      <c r="H126" s="35"/>
      <c r="I126" s="68"/>
      <c r="J126" s="79">
        <f t="shared" si="27"/>
        <v>0</v>
      </c>
    </row>
    <row r="127" spans="1:67" ht="22.5" customHeight="1" x14ac:dyDescent="0.3">
      <c r="A127" s="38"/>
      <c r="B127" s="163" t="s">
        <v>143</v>
      </c>
      <c r="C127" s="163"/>
      <c r="D127" s="163"/>
      <c r="E127" s="163"/>
      <c r="F127" s="61"/>
      <c r="G127" s="61"/>
      <c r="H127" s="35"/>
      <c r="I127" s="68"/>
      <c r="J127" s="79">
        <f t="shared" si="27"/>
        <v>0</v>
      </c>
    </row>
    <row r="128" spans="1:67" ht="22.5" customHeight="1" x14ac:dyDescent="0.3">
      <c r="A128" s="38"/>
      <c r="B128" s="163" t="s">
        <v>143</v>
      </c>
      <c r="C128" s="163"/>
      <c r="D128" s="163"/>
      <c r="E128" s="163"/>
      <c r="F128" s="61"/>
      <c r="G128" s="61"/>
      <c r="H128" s="35"/>
      <c r="I128" s="68"/>
      <c r="J128" s="79">
        <f t="shared" si="27"/>
        <v>0</v>
      </c>
    </row>
    <row r="129" spans="1:10" ht="22.5" customHeight="1" x14ac:dyDescent="0.3">
      <c r="A129" s="38"/>
      <c r="B129" s="163" t="s">
        <v>143</v>
      </c>
      <c r="C129" s="163"/>
      <c r="D129" s="163"/>
      <c r="E129" s="163"/>
      <c r="F129" s="61"/>
      <c r="G129" s="61"/>
      <c r="H129" s="35"/>
      <c r="I129" s="68"/>
      <c r="J129" s="79">
        <f t="shared" si="27"/>
        <v>0</v>
      </c>
    </row>
    <row r="130" spans="1:10" ht="22.5" customHeight="1" x14ac:dyDescent="0.3">
      <c r="A130" s="38"/>
      <c r="B130" s="163" t="s">
        <v>143</v>
      </c>
      <c r="C130" s="163"/>
      <c r="D130" s="163"/>
      <c r="E130" s="163"/>
      <c r="F130" s="61"/>
      <c r="G130" s="61"/>
      <c r="H130" s="35"/>
      <c r="I130" s="68"/>
      <c r="J130" s="79">
        <f t="shared" si="27"/>
        <v>0</v>
      </c>
    </row>
    <row r="131" spans="1:10" ht="22.5" customHeight="1" x14ac:dyDescent="0.3">
      <c r="A131" s="38"/>
      <c r="B131" s="163" t="s">
        <v>143</v>
      </c>
      <c r="C131" s="163"/>
      <c r="D131" s="163"/>
      <c r="E131" s="163"/>
      <c r="F131" s="61"/>
      <c r="G131" s="61"/>
      <c r="H131" s="35"/>
      <c r="I131" s="68"/>
      <c r="J131" s="79">
        <f t="shared" si="27"/>
        <v>0</v>
      </c>
    </row>
    <row r="132" spans="1:10" ht="22.5" customHeight="1" x14ac:dyDescent="0.3">
      <c r="A132" s="38"/>
      <c r="B132" s="163" t="s">
        <v>143</v>
      </c>
      <c r="C132" s="163"/>
      <c r="D132" s="163"/>
      <c r="E132" s="163"/>
      <c r="F132" s="61"/>
      <c r="G132" s="61"/>
      <c r="H132" s="35"/>
      <c r="I132" s="68"/>
      <c r="J132" s="79">
        <f t="shared" si="27"/>
        <v>0</v>
      </c>
    </row>
    <row r="133" spans="1:10" ht="22.5" customHeight="1" x14ac:dyDescent="0.3">
      <c r="A133" s="38"/>
      <c r="B133" s="163" t="s">
        <v>143</v>
      </c>
      <c r="C133" s="163"/>
      <c r="D133" s="163"/>
      <c r="E133" s="163"/>
      <c r="F133" s="61"/>
      <c r="G133" s="61"/>
      <c r="H133" s="35"/>
      <c r="I133" s="68"/>
      <c r="J133" s="79">
        <f t="shared" si="27"/>
        <v>0</v>
      </c>
    </row>
    <row r="134" spans="1:10" ht="20.25" customHeight="1" x14ac:dyDescent="0.3">
      <c r="A134" s="38"/>
      <c r="B134" s="164" t="s">
        <v>34</v>
      </c>
      <c r="C134" s="164"/>
      <c r="D134" s="164"/>
      <c r="E134" s="164"/>
      <c r="F134" s="40"/>
      <c r="G134" s="41"/>
      <c r="H134" s="69"/>
      <c r="I134" s="43"/>
      <c r="J134" s="44">
        <f>SUM(J124:J133)</f>
        <v>0</v>
      </c>
    </row>
    <row r="135" spans="1:10" x14ac:dyDescent="0.3">
      <c r="A135" s="47"/>
      <c r="B135" s="47"/>
      <c r="C135" s="47"/>
      <c r="D135" s="47"/>
      <c r="E135" s="47"/>
      <c r="F135" s="47"/>
      <c r="G135" s="47"/>
      <c r="H135" s="47"/>
      <c r="I135" s="47"/>
      <c r="J135" s="47"/>
    </row>
    <row r="136" spans="1:10" x14ac:dyDescent="0.3">
      <c r="A136" s="47"/>
      <c r="B136" s="47"/>
      <c r="C136" s="47"/>
      <c r="D136" s="47"/>
      <c r="E136" s="47"/>
      <c r="F136" s="47"/>
      <c r="G136" s="47"/>
      <c r="H136" s="47"/>
      <c r="I136" s="47"/>
      <c r="J136" s="47"/>
    </row>
    <row r="137" spans="1:10" s="2" customFormat="1" ht="23.25" customHeight="1" x14ac:dyDescent="0.3">
      <c r="A137" s="70"/>
      <c r="B137" s="162" t="s">
        <v>144</v>
      </c>
      <c r="C137" s="162"/>
      <c r="D137" s="162"/>
      <c r="E137" s="162"/>
      <c r="F137" s="162"/>
      <c r="G137" s="162"/>
      <c r="H137" s="162"/>
      <c r="I137" s="162"/>
      <c r="J137" s="71">
        <f>+J22+J29+J33+J37+J42+J57+J78+J116+J121+J134+J63</f>
        <v>0</v>
      </c>
    </row>
    <row r="138" spans="1:10" x14ac:dyDescent="0.3">
      <c r="A138" s="47"/>
      <c r="B138" s="47"/>
      <c r="C138" s="47"/>
      <c r="D138" s="47"/>
      <c r="E138" s="47"/>
      <c r="F138" s="47"/>
      <c r="G138" s="47"/>
      <c r="H138" s="47"/>
      <c r="I138" s="47"/>
      <c r="J138" s="47"/>
    </row>
    <row r="139" spans="1:10" s="3" customFormat="1" ht="19.5" customHeight="1" thickBot="1" x14ac:dyDescent="0.35">
      <c r="A139" s="161" t="s">
        <v>145</v>
      </c>
      <c r="B139" s="161"/>
      <c r="C139" s="161"/>
      <c r="D139" s="161"/>
      <c r="E139" s="161"/>
      <c r="F139" s="161"/>
      <c r="G139" s="161"/>
      <c r="H139" s="161"/>
      <c r="I139" s="72"/>
      <c r="J139" s="72"/>
    </row>
    <row r="140" spans="1:10" x14ac:dyDescent="0.3">
      <c r="A140" s="165"/>
      <c r="B140" s="166"/>
      <c r="C140" s="167"/>
      <c r="D140" s="167"/>
      <c r="E140" s="167"/>
      <c r="F140" s="167"/>
      <c r="G140" s="167"/>
      <c r="H140" s="167"/>
      <c r="I140" s="167"/>
      <c r="J140" s="168"/>
    </row>
    <row r="141" spans="1:10" x14ac:dyDescent="0.3">
      <c r="A141" s="165"/>
      <c r="B141" s="169"/>
      <c r="C141" s="170"/>
      <c r="D141" s="170"/>
      <c r="E141" s="170"/>
      <c r="F141" s="170"/>
      <c r="G141" s="170"/>
      <c r="H141" s="170"/>
      <c r="I141" s="170"/>
      <c r="J141" s="171"/>
    </row>
    <row r="142" spans="1:10" x14ac:dyDescent="0.3">
      <c r="A142" s="165"/>
      <c r="B142" s="169"/>
      <c r="C142" s="170"/>
      <c r="D142" s="170"/>
      <c r="E142" s="170"/>
      <c r="F142" s="170"/>
      <c r="G142" s="170"/>
      <c r="H142" s="170"/>
      <c r="I142" s="170"/>
      <c r="J142" s="171"/>
    </row>
    <row r="143" spans="1:10" x14ac:dyDescent="0.3">
      <c r="A143" s="165"/>
      <c r="B143" s="169"/>
      <c r="C143" s="170"/>
      <c r="D143" s="170"/>
      <c r="E143" s="170"/>
      <c r="F143" s="170"/>
      <c r="G143" s="170"/>
      <c r="H143" s="170"/>
      <c r="I143" s="170"/>
      <c r="J143" s="171"/>
    </row>
    <row r="144" spans="1:10" x14ac:dyDescent="0.3">
      <c r="A144" s="165"/>
      <c r="B144" s="169"/>
      <c r="C144" s="170"/>
      <c r="D144" s="170"/>
      <c r="E144" s="170"/>
      <c r="F144" s="170"/>
      <c r="G144" s="170"/>
      <c r="H144" s="170"/>
      <c r="I144" s="170"/>
      <c r="J144" s="171"/>
    </row>
    <row r="145" spans="1:10" x14ac:dyDescent="0.3">
      <c r="A145" s="165"/>
      <c r="B145" s="169"/>
      <c r="C145" s="170"/>
      <c r="D145" s="170"/>
      <c r="E145" s="170"/>
      <c r="F145" s="170"/>
      <c r="G145" s="170"/>
      <c r="H145" s="170"/>
      <c r="I145" s="170"/>
      <c r="J145" s="171"/>
    </row>
    <row r="146" spans="1:10" x14ac:dyDescent="0.3">
      <c r="A146" s="165"/>
      <c r="B146" s="169"/>
      <c r="C146" s="170"/>
      <c r="D146" s="170"/>
      <c r="E146" s="170"/>
      <c r="F146" s="170"/>
      <c r="G146" s="170"/>
      <c r="H146" s="170"/>
      <c r="I146" s="170"/>
      <c r="J146" s="171"/>
    </row>
    <row r="147" spans="1:10" ht="15" thickBot="1" x14ac:dyDescent="0.35">
      <c r="A147" s="165"/>
      <c r="B147" s="172"/>
      <c r="C147" s="173"/>
      <c r="D147" s="173"/>
      <c r="E147" s="173"/>
      <c r="F147" s="173"/>
      <c r="G147" s="173"/>
      <c r="H147" s="173"/>
      <c r="I147" s="173"/>
      <c r="J147" s="174"/>
    </row>
    <row r="148" spans="1:10" x14ac:dyDescent="0.3">
      <c r="A148" s="47"/>
      <c r="B148" s="47"/>
      <c r="C148" s="47"/>
      <c r="D148" s="47"/>
      <c r="E148" s="47"/>
      <c r="F148" s="47"/>
      <c r="G148" s="47"/>
      <c r="H148" s="47"/>
      <c r="I148" s="47"/>
      <c r="J148" s="47"/>
    </row>
    <row r="149" spans="1:10" s="3" customFormat="1" ht="19.5" customHeight="1" thickBot="1" x14ac:dyDescent="0.35">
      <c r="A149" s="161" t="s">
        <v>146</v>
      </c>
      <c r="B149" s="161"/>
      <c r="C149" s="161"/>
      <c r="D149" s="161"/>
      <c r="E149" s="161"/>
      <c r="F149" s="161"/>
      <c r="G149" s="161"/>
      <c r="H149" s="161"/>
      <c r="I149" s="72"/>
      <c r="J149" s="72"/>
    </row>
    <row r="150" spans="1:10" ht="27" customHeight="1" x14ac:dyDescent="0.3">
      <c r="A150" s="165"/>
      <c r="B150" s="166"/>
      <c r="C150" s="167"/>
      <c r="D150" s="167"/>
      <c r="E150" s="167"/>
      <c r="F150" s="167"/>
      <c r="G150" s="167"/>
      <c r="H150" s="167"/>
      <c r="I150" s="167"/>
      <c r="J150" s="168"/>
    </row>
    <row r="151" spans="1:10" x14ac:dyDescent="0.3">
      <c r="A151" s="165"/>
      <c r="B151" s="169"/>
      <c r="C151" s="170"/>
      <c r="D151" s="170"/>
      <c r="E151" s="170"/>
      <c r="F151" s="170"/>
      <c r="G151" s="170"/>
      <c r="H151" s="170"/>
      <c r="I151" s="170"/>
      <c r="J151" s="171"/>
    </row>
    <row r="152" spans="1:10" x14ac:dyDescent="0.3">
      <c r="A152" s="165"/>
      <c r="B152" s="169"/>
      <c r="C152" s="170"/>
      <c r="D152" s="170"/>
      <c r="E152" s="170"/>
      <c r="F152" s="170"/>
      <c r="G152" s="170"/>
      <c r="H152" s="170"/>
      <c r="I152" s="170"/>
      <c r="J152" s="171"/>
    </row>
    <row r="153" spans="1:10" x14ac:dyDescent="0.3">
      <c r="A153" s="165"/>
      <c r="B153" s="169"/>
      <c r="C153" s="170"/>
      <c r="D153" s="170"/>
      <c r="E153" s="170"/>
      <c r="F153" s="170"/>
      <c r="G153" s="170"/>
      <c r="H153" s="170"/>
      <c r="I153" s="170"/>
      <c r="J153" s="171"/>
    </row>
    <row r="154" spans="1:10" x14ac:dyDescent="0.3">
      <c r="A154" s="165"/>
      <c r="B154" s="169"/>
      <c r="C154" s="170"/>
      <c r="D154" s="170"/>
      <c r="E154" s="170"/>
      <c r="F154" s="170"/>
      <c r="G154" s="170"/>
      <c r="H154" s="170"/>
      <c r="I154" s="170"/>
      <c r="J154" s="171"/>
    </row>
    <row r="155" spans="1:10" x14ac:dyDescent="0.3">
      <c r="A155" s="165"/>
      <c r="B155" s="169"/>
      <c r="C155" s="170"/>
      <c r="D155" s="170"/>
      <c r="E155" s="170"/>
      <c r="F155" s="170"/>
      <c r="G155" s="170"/>
      <c r="H155" s="170"/>
      <c r="I155" s="170"/>
      <c r="J155" s="171"/>
    </row>
    <row r="156" spans="1:10" x14ac:dyDescent="0.3">
      <c r="A156" s="165"/>
      <c r="B156" s="169"/>
      <c r="C156" s="170"/>
      <c r="D156" s="170"/>
      <c r="E156" s="170"/>
      <c r="F156" s="170"/>
      <c r="G156" s="170"/>
      <c r="H156" s="170"/>
      <c r="I156" s="170"/>
      <c r="J156" s="171"/>
    </row>
    <row r="157" spans="1:10" ht="15" thickBot="1" x14ac:dyDescent="0.35">
      <c r="A157" s="165"/>
      <c r="B157" s="172"/>
      <c r="C157" s="173"/>
      <c r="D157" s="173"/>
      <c r="E157" s="173"/>
      <c r="F157" s="173"/>
      <c r="G157" s="173"/>
      <c r="H157" s="173"/>
      <c r="I157" s="173"/>
      <c r="J157" s="174"/>
    </row>
    <row r="158" spans="1:10" ht="7.5" customHeight="1" x14ac:dyDescent="0.3"/>
    <row r="159" spans="1:10" ht="15.6" x14ac:dyDescent="0.3">
      <c r="A159" s="175" t="s">
        <v>2</v>
      </c>
      <c r="B159" s="176"/>
      <c r="C159" s="176"/>
      <c r="D159" s="176"/>
      <c r="E159" s="176"/>
      <c r="F159" s="176"/>
      <c r="G159" s="177"/>
      <c r="I159" s="178" t="s">
        <v>147</v>
      </c>
      <c r="J159" s="179"/>
    </row>
    <row r="160" spans="1:10" x14ac:dyDescent="0.3">
      <c r="A160" s="146" t="s">
        <v>148</v>
      </c>
      <c r="B160" s="147"/>
      <c r="C160" s="147"/>
      <c r="D160" s="147"/>
      <c r="E160" s="147"/>
      <c r="F160" s="147"/>
      <c r="G160" s="148"/>
      <c r="I160" s="155" t="s">
        <v>149</v>
      </c>
      <c r="J160" s="156"/>
    </row>
    <row r="161" spans="1:10" x14ac:dyDescent="0.3">
      <c r="A161" s="149"/>
      <c r="B161" s="150"/>
      <c r="C161" s="150"/>
      <c r="D161" s="150"/>
      <c r="E161" s="150"/>
      <c r="F161" s="150"/>
      <c r="G161" s="151"/>
      <c r="I161" s="157"/>
      <c r="J161" s="158"/>
    </row>
    <row r="162" spans="1:10" x14ac:dyDescent="0.3">
      <c r="A162" s="149"/>
      <c r="B162" s="150"/>
      <c r="C162" s="150"/>
      <c r="D162" s="150"/>
      <c r="E162" s="150"/>
      <c r="F162" s="150"/>
      <c r="G162" s="151"/>
      <c r="I162" s="157"/>
      <c r="J162" s="158"/>
    </row>
    <row r="163" spans="1:10" x14ac:dyDescent="0.3">
      <c r="A163" s="149"/>
      <c r="B163" s="150"/>
      <c r="C163" s="150"/>
      <c r="D163" s="150"/>
      <c r="E163" s="150"/>
      <c r="F163" s="150"/>
      <c r="G163" s="151"/>
      <c r="I163" s="157"/>
      <c r="J163" s="158"/>
    </row>
    <row r="164" spans="1:10" x14ac:dyDescent="0.3">
      <c r="A164" s="149"/>
      <c r="B164" s="150"/>
      <c r="C164" s="150"/>
      <c r="D164" s="150"/>
      <c r="E164" s="150"/>
      <c r="F164" s="150"/>
      <c r="G164" s="151"/>
      <c r="I164" s="157"/>
      <c r="J164" s="158"/>
    </row>
    <row r="165" spans="1:10" x14ac:dyDescent="0.3">
      <c r="A165" s="149"/>
      <c r="B165" s="150"/>
      <c r="C165" s="150"/>
      <c r="D165" s="150"/>
      <c r="E165" s="150"/>
      <c r="F165" s="150"/>
      <c r="G165" s="151"/>
      <c r="I165" s="157"/>
      <c r="J165" s="158"/>
    </row>
    <row r="166" spans="1:10" x14ac:dyDescent="0.3">
      <c r="A166" s="149"/>
      <c r="B166" s="150"/>
      <c r="C166" s="150"/>
      <c r="D166" s="150"/>
      <c r="E166" s="150"/>
      <c r="F166" s="150"/>
      <c r="G166" s="151"/>
      <c r="I166" s="157"/>
      <c r="J166" s="158"/>
    </row>
    <row r="167" spans="1:10" x14ac:dyDescent="0.3">
      <c r="A167" s="152"/>
      <c r="B167" s="153"/>
      <c r="C167" s="153"/>
      <c r="D167" s="153"/>
      <c r="E167" s="153"/>
      <c r="F167" s="153"/>
      <c r="G167" s="154"/>
      <c r="I167" s="159"/>
      <c r="J167" s="160"/>
    </row>
  </sheetData>
  <sheetProtection algorithmName="SHA-512" hashValue="t+SY5eWsXBmpGoK3XoKDXlHbhi9n//n0Ohdf9RJQqxnNJiG+Kxyk1XZoXC1lDGlImLoVX5rWSyvte/LdO8orEg==" saltValue="W2laIs+s+htfqI1NbdISuw==" spinCount="100000" sheet="1" objects="1" scenarios="1"/>
  <mergeCells count="130">
    <mergeCell ref="B80:E80"/>
    <mergeCell ref="B78:E78"/>
    <mergeCell ref="B40:E40"/>
    <mergeCell ref="B48:E48"/>
    <mergeCell ref="B45:E45"/>
    <mergeCell ref="B49:E49"/>
    <mergeCell ref="B46:E46"/>
    <mergeCell ref="B42:E42"/>
    <mergeCell ref="B68:E68"/>
    <mergeCell ref="B71:E71"/>
    <mergeCell ref="B73:E73"/>
    <mergeCell ref="B67:E67"/>
    <mergeCell ref="B70:E70"/>
    <mergeCell ref="B59:E59"/>
    <mergeCell ref="B60:E60"/>
    <mergeCell ref="B61:E61"/>
    <mergeCell ref="B62:E62"/>
    <mergeCell ref="B63:E63"/>
    <mergeCell ref="B57:E57"/>
    <mergeCell ref="B54:E54"/>
    <mergeCell ref="B41:E41"/>
    <mergeCell ref="B47:E47"/>
    <mergeCell ref="B52:E52"/>
    <mergeCell ref="B65:E65"/>
    <mergeCell ref="B66:E66"/>
    <mergeCell ref="B77:E77"/>
    <mergeCell ref="B69:E69"/>
    <mergeCell ref="B72:E72"/>
    <mergeCell ref="B76:E76"/>
    <mergeCell ref="B75:E75"/>
    <mergeCell ref="B51:E51"/>
    <mergeCell ref="B74:E74"/>
    <mergeCell ref="I1:J1"/>
    <mergeCell ref="A4:J6"/>
    <mergeCell ref="A9:B9"/>
    <mergeCell ref="A10:B10"/>
    <mergeCell ref="C9:J9"/>
    <mergeCell ref="C10:J10"/>
    <mergeCell ref="A11:B11"/>
    <mergeCell ref="A12:B12"/>
    <mergeCell ref="A8:J8"/>
    <mergeCell ref="C12:J12"/>
    <mergeCell ref="C11:J11"/>
    <mergeCell ref="A13:B13"/>
    <mergeCell ref="A14:B14"/>
    <mergeCell ref="C13:J13"/>
    <mergeCell ref="C14:J14"/>
    <mergeCell ref="B53:E53"/>
    <mergeCell ref="B44:E44"/>
    <mergeCell ref="B28:E28"/>
    <mergeCell ref="B32:E32"/>
    <mergeCell ref="B35:E35"/>
    <mergeCell ref="B31:E31"/>
    <mergeCell ref="B22:E22"/>
    <mergeCell ref="B24:E24"/>
    <mergeCell ref="B29:E29"/>
    <mergeCell ref="A17:J17"/>
    <mergeCell ref="B20:E20"/>
    <mergeCell ref="B21:E21"/>
    <mergeCell ref="B27:E27"/>
    <mergeCell ref="B25:E25"/>
    <mergeCell ref="B26:E26"/>
    <mergeCell ref="B37:E37"/>
    <mergeCell ref="B33:E33"/>
    <mergeCell ref="B36:E36"/>
    <mergeCell ref="B39:E39"/>
    <mergeCell ref="B50:E50"/>
    <mergeCell ref="A160:G167"/>
    <mergeCell ref="I160:J167"/>
    <mergeCell ref="A139:H139"/>
    <mergeCell ref="B137:I137"/>
    <mergeCell ref="B133:E133"/>
    <mergeCell ref="B134:E134"/>
    <mergeCell ref="B124:E124"/>
    <mergeCell ref="B131:E131"/>
    <mergeCell ref="B128:E128"/>
    <mergeCell ref="B132:E132"/>
    <mergeCell ref="B129:E129"/>
    <mergeCell ref="B130:E130"/>
    <mergeCell ref="B125:E125"/>
    <mergeCell ref="B126:E126"/>
    <mergeCell ref="B127:E127"/>
    <mergeCell ref="A140:A147"/>
    <mergeCell ref="B140:J147"/>
    <mergeCell ref="A149:H149"/>
    <mergeCell ref="A150:A157"/>
    <mergeCell ref="B150:J157"/>
    <mergeCell ref="A159:G159"/>
    <mergeCell ref="I159:J159"/>
    <mergeCell ref="B123:E123"/>
    <mergeCell ref="B121:E121"/>
    <mergeCell ref="B118:E118"/>
    <mergeCell ref="B119:E119"/>
    <mergeCell ref="B120:E120"/>
    <mergeCell ref="B116:E116"/>
    <mergeCell ref="B103:E103"/>
    <mergeCell ref="B113:E113"/>
    <mergeCell ref="B93:E93"/>
    <mergeCell ref="B115:E115"/>
    <mergeCell ref="B94:E94"/>
    <mergeCell ref="B97:E97"/>
    <mergeCell ref="B100:E100"/>
    <mergeCell ref="B104:E104"/>
    <mergeCell ref="B105:E105"/>
    <mergeCell ref="B106:E106"/>
    <mergeCell ref="B109:E109"/>
    <mergeCell ref="B111:E111"/>
    <mergeCell ref="B95:E95"/>
    <mergeCell ref="B98:E98"/>
    <mergeCell ref="B102:E102"/>
    <mergeCell ref="B108:E108"/>
    <mergeCell ref="B112:E112"/>
    <mergeCell ref="B107:E107"/>
    <mergeCell ref="B110:E110"/>
    <mergeCell ref="B114:E114"/>
    <mergeCell ref="B101:E101"/>
    <mergeCell ref="B88:E88"/>
    <mergeCell ref="B86:E86"/>
    <mergeCell ref="B96:E96"/>
    <mergeCell ref="B99:E99"/>
    <mergeCell ref="B89:E89"/>
    <mergeCell ref="B81:E81"/>
    <mergeCell ref="B87:E87"/>
    <mergeCell ref="B85:E85"/>
    <mergeCell ref="B90:E90"/>
    <mergeCell ref="B91:E91"/>
    <mergeCell ref="B92:E92"/>
    <mergeCell ref="B82:E82"/>
    <mergeCell ref="B84:E84"/>
    <mergeCell ref="B83:E83"/>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Eenheden!$A$1:$A$5</xm:f>
          </x14:formula1>
          <xm:sqref>G21</xm:sqref>
        </x14:dataValidation>
        <x14:dataValidation type="list" allowBlank="1" showInputMessage="1" showErrorMessage="1" xr:uid="{AC939126-94F4-441E-98ED-213E958C5311}">
          <x14:formula1>
            <xm:f>Eenheden!$A$1:$A$6</xm:f>
          </x14:formula1>
          <xm:sqref>G25:G28 G32 G36 G40:G41</xm:sqref>
        </x14:dataValidation>
        <x14:dataValidation type="list" allowBlank="1" showInputMessage="1" showErrorMessage="1" xr:uid="{0FA6BFB5-50C0-4312-8298-729A26486AD4}">
          <x14:formula1>
            <xm:f>Eenheden!$A$1:$A$7</xm:f>
          </x14:formula1>
          <xm:sqref>G76:G77 G104:G105 G119:G120 G114:G115 G91:G92</xm:sqref>
        </x14:dataValidation>
        <x14:dataValidation type="list" allowBlank="1" showInputMessage="1" showErrorMessage="1" xr:uid="{FD74F48D-EB6B-4A9B-BF8E-BA25E1E0B864}">
          <x14:formula1>
            <xm:f>Eenheden!$A$1:$A$8</xm:f>
          </x14:formula1>
          <xm:sqref>G124:G133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7B4D-8631-4FE3-9428-2A62906F7993}">
  <sheetPr>
    <pageSetUpPr fitToPage="1"/>
  </sheetPr>
  <dimension ref="A1:BO192"/>
  <sheetViews>
    <sheetView showGridLines="0" topLeftCell="A128" zoomScale="85" zoomScaleNormal="85" zoomScaleSheetLayoutView="85" workbookViewId="0">
      <selection activeCell="N136" sqref="N136"/>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 min="11" max="11" width="10.6640625" bestFit="1" customWidth="1"/>
  </cols>
  <sheetData>
    <row r="1" spans="1:10" ht="21" x14ac:dyDescent="0.4">
      <c r="A1" s="13" t="s">
        <v>20</v>
      </c>
      <c r="B1" s="13"/>
      <c r="C1" s="13"/>
      <c r="D1" s="13"/>
      <c r="E1" s="13"/>
      <c r="F1" s="13"/>
      <c r="G1" s="13"/>
      <c r="H1" s="13"/>
      <c r="I1" s="187" t="s">
        <v>150</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2"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79">
        <f>+H21*I21</f>
        <v>0</v>
      </c>
    </row>
    <row r="22" spans="1:67" ht="20.25" customHeight="1" x14ac:dyDescent="0.3">
      <c r="A22" s="38"/>
      <c r="B22" s="139" t="s">
        <v>34</v>
      </c>
      <c r="C22" s="139"/>
      <c r="D22" s="139"/>
      <c r="E22" s="139"/>
      <c r="F22" s="40"/>
      <c r="G22" s="41"/>
      <c r="H22" s="42"/>
      <c r="I22" s="43"/>
      <c r="J22" s="44">
        <f>SUM(J21:J21)</f>
        <v>0</v>
      </c>
    </row>
    <row r="23" spans="1:67" x14ac:dyDescent="0.3">
      <c r="A23" s="45"/>
      <c r="B23" s="46"/>
      <c r="C23" s="47"/>
      <c r="D23" s="47"/>
      <c r="E23" s="47"/>
      <c r="F23" s="47"/>
      <c r="G23" s="48"/>
      <c r="H23" s="47"/>
      <c r="I23" s="49"/>
      <c r="J23" s="47"/>
    </row>
    <row r="24" spans="1:67" s="8" customFormat="1" ht="20.25" customHeight="1" x14ac:dyDescent="0.3">
      <c r="A24" s="50"/>
      <c r="B24" s="184" t="s">
        <v>35</v>
      </c>
      <c r="C24" s="184"/>
      <c r="D24" s="184"/>
      <c r="E24" s="184"/>
      <c r="F24" s="37" t="s">
        <v>26</v>
      </c>
      <c r="G24" s="37" t="s">
        <v>27</v>
      </c>
      <c r="H24" s="37" t="s">
        <v>28</v>
      </c>
      <c r="I24" s="51" t="s">
        <v>29</v>
      </c>
      <c r="J24" s="51" t="s">
        <v>30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7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7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7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7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row>
    <row r="30" spans="1:67" x14ac:dyDescent="0.3">
      <c r="A30" s="47"/>
      <c r="B30" s="47"/>
      <c r="C30" s="47"/>
      <c r="D30" s="47"/>
      <c r="E30" s="47"/>
      <c r="F30" s="47"/>
      <c r="G30" s="47"/>
      <c r="H30" s="47"/>
      <c r="I30" s="47"/>
      <c r="J30" s="47"/>
    </row>
    <row r="31" spans="1:67" s="8" customFormat="1" ht="20.25" customHeight="1" x14ac:dyDescent="0.3">
      <c r="A31" s="50"/>
      <c r="B31" s="184" t="s">
        <v>43</v>
      </c>
      <c r="C31" s="184"/>
      <c r="D31" s="184"/>
      <c r="E31" s="184"/>
      <c r="F31" s="37" t="s">
        <v>26</v>
      </c>
      <c r="G31" s="37" t="s">
        <v>27</v>
      </c>
      <c r="H31" s="37" t="s">
        <v>28</v>
      </c>
      <c r="I31" s="51" t="s">
        <v>29</v>
      </c>
      <c r="J31" s="51" t="s">
        <v>30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7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row>
    <row r="34" spans="1:67" x14ac:dyDescent="0.3">
      <c r="A34" s="47"/>
      <c r="B34" s="47"/>
      <c r="C34" s="47"/>
      <c r="D34" s="47"/>
      <c r="E34" s="47"/>
      <c r="F34" s="47"/>
      <c r="G34" s="47"/>
      <c r="H34" s="47"/>
      <c r="I34" s="47"/>
      <c r="J34" s="47"/>
    </row>
    <row r="35" spans="1:67" s="8" customFormat="1" ht="20.25" customHeight="1" x14ac:dyDescent="0.3">
      <c r="A35" s="50"/>
      <c r="B35" s="184" t="s">
        <v>45</v>
      </c>
      <c r="C35" s="184"/>
      <c r="D35" s="184"/>
      <c r="E35" s="184"/>
      <c r="F35" s="37" t="s">
        <v>26</v>
      </c>
      <c r="G35" s="37" t="s">
        <v>27</v>
      </c>
      <c r="H35" s="37" t="s">
        <v>28</v>
      </c>
      <c r="I35" s="51" t="s">
        <v>29</v>
      </c>
      <c r="J35" s="51" t="s">
        <v>30</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7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row>
    <row r="38" spans="1:67" x14ac:dyDescent="0.3">
      <c r="A38" s="47"/>
      <c r="B38" s="47"/>
      <c r="C38" s="47"/>
      <c r="D38" s="47"/>
      <c r="E38" s="47"/>
      <c r="F38" s="47"/>
      <c r="G38" s="47"/>
      <c r="H38" s="47"/>
      <c r="I38" s="47"/>
      <c r="J38" s="47"/>
    </row>
    <row r="39" spans="1:67" s="8" customFormat="1" ht="32.25" customHeight="1" x14ac:dyDescent="0.3">
      <c r="A39" s="50"/>
      <c r="B39" s="193" t="s">
        <v>47</v>
      </c>
      <c r="C39" s="193"/>
      <c r="D39" s="193"/>
      <c r="E39" s="193"/>
      <c r="F39" s="37" t="s">
        <v>26</v>
      </c>
      <c r="G39" s="37" t="s">
        <v>27</v>
      </c>
      <c r="H39" s="37" t="s">
        <v>28</v>
      </c>
      <c r="I39" s="51" t="s">
        <v>29</v>
      </c>
      <c r="J39" s="51" t="s">
        <v>30</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7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79">
        <f>+H41*I41</f>
        <v>0</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row>
    <row r="43" spans="1:67" x14ac:dyDescent="0.3">
      <c r="A43" s="47"/>
      <c r="B43" s="47"/>
      <c r="C43" s="47"/>
      <c r="D43" s="47"/>
      <c r="E43" s="47"/>
      <c r="F43" s="47"/>
      <c r="G43" s="47"/>
      <c r="H43" s="47"/>
      <c r="I43" s="47"/>
      <c r="J43" s="47"/>
    </row>
    <row r="44" spans="1:67" s="8" customFormat="1" ht="33" customHeight="1" x14ac:dyDescent="0.3">
      <c r="A44" s="50"/>
      <c r="B44" s="184" t="s">
        <v>151</v>
      </c>
      <c r="C44" s="184"/>
      <c r="D44" s="184"/>
      <c r="E44" s="184"/>
      <c r="F44" s="37" t="s">
        <v>26</v>
      </c>
      <c r="G44" s="37" t="s">
        <v>53</v>
      </c>
      <c r="H44" s="37" t="s">
        <v>54</v>
      </c>
      <c r="I44" s="54" t="s">
        <v>55</v>
      </c>
      <c r="J44" s="51" t="s">
        <v>56</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3">
      <c r="A45" s="38"/>
      <c r="B45" s="135" t="s">
        <v>57</v>
      </c>
      <c r="C45" s="136"/>
      <c r="D45" s="136"/>
      <c r="E45" s="137"/>
      <c r="F45" s="33" t="s">
        <v>58</v>
      </c>
      <c r="G45" s="77">
        <v>3115.08</v>
      </c>
      <c r="H45" s="58">
        <f t="shared" ref="H45:H56" si="0">G45/12</f>
        <v>259.58999999999997</v>
      </c>
      <c r="I45" s="55"/>
      <c r="J45" s="7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8" customFormat="1" ht="20.25" customHeight="1" x14ac:dyDescent="0.3">
      <c r="A46" s="38"/>
      <c r="B46" s="135" t="s">
        <v>59</v>
      </c>
      <c r="C46" s="136"/>
      <c r="D46" s="136"/>
      <c r="E46" s="137"/>
      <c r="F46" s="33" t="s">
        <v>58</v>
      </c>
      <c r="G46" s="77">
        <v>3262.68</v>
      </c>
      <c r="H46" s="58">
        <f t="shared" si="0"/>
        <v>271.89</v>
      </c>
      <c r="I46" s="55"/>
      <c r="J46" s="79">
        <f>+H46*I46</f>
        <v>0</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8" customFormat="1" ht="20.25" customHeight="1" x14ac:dyDescent="0.3">
      <c r="A47" s="38"/>
      <c r="B47" s="134" t="s">
        <v>60</v>
      </c>
      <c r="C47" s="134"/>
      <c r="D47" s="134"/>
      <c r="E47" s="134"/>
      <c r="F47" s="33" t="s">
        <v>58</v>
      </c>
      <c r="G47" s="77">
        <v>3478.68</v>
      </c>
      <c r="H47" s="58">
        <f t="shared" si="0"/>
        <v>289.89</v>
      </c>
      <c r="I47" s="55"/>
      <c r="J47" s="79">
        <f>+H47*I47</f>
        <v>0</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8" customFormat="1" ht="20.25" customHeight="1" x14ac:dyDescent="0.3">
      <c r="A48" s="38"/>
      <c r="B48" s="135" t="s">
        <v>61</v>
      </c>
      <c r="C48" s="136"/>
      <c r="D48" s="136"/>
      <c r="E48" s="137"/>
      <c r="F48" s="33" t="s">
        <v>62</v>
      </c>
      <c r="G48" s="77">
        <v>8303.4</v>
      </c>
      <c r="H48" s="58">
        <f t="shared" si="0"/>
        <v>691.94999999999993</v>
      </c>
      <c r="I48" s="55"/>
      <c r="J48" s="79">
        <f t="shared" ref="J48:J56" si="1">+H48*I48</f>
        <v>0</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3">
      <c r="A49" s="38"/>
      <c r="B49" s="135" t="s">
        <v>63</v>
      </c>
      <c r="C49" s="136"/>
      <c r="D49" s="136"/>
      <c r="E49" s="137"/>
      <c r="F49" s="33" t="s">
        <v>62</v>
      </c>
      <c r="G49" s="77">
        <v>8697</v>
      </c>
      <c r="H49" s="58">
        <f t="shared" si="0"/>
        <v>724.75</v>
      </c>
      <c r="I49" s="55"/>
      <c r="J49" s="79">
        <f t="shared" si="1"/>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3">
      <c r="A50" s="38"/>
      <c r="B50" s="134" t="s">
        <v>64</v>
      </c>
      <c r="C50" s="134"/>
      <c r="D50" s="134"/>
      <c r="E50" s="134"/>
      <c r="F50" s="33" t="s">
        <v>62</v>
      </c>
      <c r="G50" s="77">
        <v>9272.76</v>
      </c>
      <c r="H50" s="58">
        <f t="shared" si="0"/>
        <v>772.73</v>
      </c>
      <c r="I50" s="55"/>
      <c r="J50" s="79">
        <f t="shared" si="1"/>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3">
      <c r="A51" s="38"/>
      <c r="B51" s="135" t="s">
        <v>65</v>
      </c>
      <c r="C51" s="136"/>
      <c r="D51" s="136"/>
      <c r="E51" s="137"/>
      <c r="F51" s="33" t="s">
        <v>66</v>
      </c>
      <c r="G51" s="77">
        <v>26814</v>
      </c>
      <c r="H51" s="58">
        <f t="shared" si="0"/>
        <v>2234.5</v>
      </c>
      <c r="I51" s="55"/>
      <c r="J51" s="7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3">
      <c r="A52" s="38"/>
      <c r="B52" s="135" t="s">
        <v>67</v>
      </c>
      <c r="C52" s="136"/>
      <c r="D52" s="136"/>
      <c r="E52" s="137"/>
      <c r="F52" s="33" t="s">
        <v>66</v>
      </c>
      <c r="G52" s="77">
        <v>28085.040000000001</v>
      </c>
      <c r="H52" s="58">
        <f t="shared" si="0"/>
        <v>2340.42</v>
      </c>
      <c r="I52" s="55"/>
      <c r="J52" s="7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3">
      <c r="A53" s="38"/>
      <c r="B53" s="135" t="s">
        <v>68</v>
      </c>
      <c r="C53" s="136"/>
      <c r="D53" s="136"/>
      <c r="E53" s="137"/>
      <c r="F53" s="33" t="s">
        <v>69</v>
      </c>
      <c r="G53" s="77">
        <v>6527.04</v>
      </c>
      <c r="H53" s="58">
        <f t="shared" si="0"/>
        <v>543.91999999999996</v>
      </c>
      <c r="I53" s="59"/>
      <c r="J53" s="7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3">
      <c r="A54" s="38"/>
      <c r="B54" s="134" t="s">
        <v>70</v>
      </c>
      <c r="C54" s="134"/>
      <c r="D54" s="134"/>
      <c r="E54" s="134"/>
      <c r="F54" s="33" t="s">
        <v>69</v>
      </c>
      <c r="G54" s="77">
        <v>6959.16</v>
      </c>
      <c r="H54" s="58">
        <f t="shared" si="0"/>
        <v>579.92999999999995</v>
      </c>
      <c r="I54" s="59"/>
      <c r="J54" s="7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3">
      <c r="A55" s="38"/>
      <c r="B55" s="60" t="s">
        <v>71</v>
      </c>
      <c r="C55" s="60"/>
      <c r="D55" s="60"/>
      <c r="E55" s="60"/>
      <c r="F55" s="33" t="s">
        <v>72</v>
      </c>
      <c r="G55" s="77">
        <v>17544.84</v>
      </c>
      <c r="H55" s="58">
        <f t="shared" si="0"/>
        <v>1462.07</v>
      </c>
      <c r="I55" s="59"/>
      <c r="J55" s="7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3">
      <c r="A56" s="38"/>
      <c r="B56" s="60" t="s">
        <v>73</v>
      </c>
      <c r="C56" s="60"/>
      <c r="D56" s="60"/>
      <c r="E56" s="60"/>
      <c r="F56" s="33" t="s">
        <v>72</v>
      </c>
      <c r="G56" s="77">
        <v>18618.599999999999</v>
      </c>
      <c r="H56" s="58">
        <f t="shared" si="0"/>
        <v>1551.55</v>
      </c>
      <c r="I56" s="59"/>
      <c r="J56" s="7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ht="20.25" customHeight="1" x14ac:dyDescent="0.3">
      <c r="A57" s="38"/>
      <c r="B57" s="139" t="s">
        <v>34</v>
      </c>
      <c r="C57" s="139"/>
      <c r="D57" s="139"/>
      <c r="E57" s="139"/>
      <c r="F57" s="40"/>
      <c r="G57" s="41"/>
      <c r="H57" s="42"/>
      <c r="I57" s="57"/>
      <c r="J57" s="44">
        <f>SUM(J45:J56)</f>
        <v>0</v>
      </c>
    </row>
    <row r="58" spans="1:67" ht="26.25" customHeight="1" x14ac:dyDescent="0.3">
      <c r="A58" s="47"/>
      <c r="B58" s="62"/>
      <c r="C58" s="62"/>
      <c r="D58" s="62"/>
      <c r="E58" s="62"/>
      <c r="F58" s="63"/>
      <c r="G58" s="63"/>
      <c r="H58" s="64"/>
      <c r="I58" s="74"/>
      <c r="J58" s="73"/>
    </row>
    <row r="59" spans="1:67" ht="36" customHeight="1" x14ac:dyDescent="0.3">
      <c r="A59" s="50"/>
      <c r="B59" s="184" t="s">
        <v>152</v>
      </c>
      <c r="C59" s="184"/>
      <c r="D59" s="184"/>
      <c r="E59" s="184"/>
      <c r="F59" s="37" t="s">
        <v>26</v>
      </c>
      <c r="G59" s="37" t="s">
        <v>53</v>
      </c>
      <c r="H59" s="37" t="s">
        <v>54</v>
      </c>
      <c r="I59" s="54" t="s">
        <v>55</v>
      </c>
      <c r="J59" s="51" t="s">
        <v>56</v>
      </c>
    </row>
    <row r="60" spans="1:67" ht="20.25" customHeight="1" x14ac:dyDescent="0.3">
      <c r="A60" s="38"/>
      <c r="B60" s="134" t="s">
        <v>60</v>
      </c>
      <c r="C60" s="134"/>
      <c r="D60" s="134"/>
      <c r="E60" s="134"/>
      <c r="F60" s="33" t="s">
        <v>58</v>
      </c>
      <c r="G60" s="78">
        <v>3446.16</v>
      </c>
      <c r="H60" s="58">
        <f t="shared" ref="H60:H63" si="2">G60/12</f>
        <v>287.18</v>
      </c>
      <c r="I60" s="55"/>
      <c r="J60" s="79">
        <f>+H60*I60</f>
        <v>0</v>
      </c>
    </row>
    <row r="61" spans="1:67" ht="20.25" customHeight="1" x14ac:dyDescent="0.3">
      <c r="A61" s="38"/>
      <c r="B61" s="134" t="s">
        <v>64</v>
      </c>
      <c r="C61" s="134"/>
      <c r="D61" s="134"/>
      <c r="E61" s="134"/>
      <c r="F61" s="33" t="s">
        <v>62</v>
      </c>
      <c r="G61" s="77">
        <v>9185.76</v>
      </c>
      <c r="H61" s="58">
        <f t="shared" si="2"/>
        <v>765.48</v>
      </c>
      <c r="I61" s="55"/>
      <c r="J61" s="79">
        <f t="shared" ref="J61:J63" si="3">+H61*I61</f>
        <v>0</v>
      </c>
    </row>
    <row r="62" spans="1:67" ht="20.25" customHeight="1" x14ac:dyDescent="0.3">
      <c r="A62" s="38"/>
      <c r="B62" s="134" t="s">
        <v>70</v>
      </c>
      <c r="C62" s="134"/>
      <c r="D62" s="134"/>
      <c r="E62" s="134"/>
      <c r="F62" s="33" t="s">
        <v>69</v>
      </c>
      <c r="G62" s="77">
        <v>6893.88</v>
      </c>
      <c r="H62" s="58">
        <f t="shared" si="2"/>
        <v>574.49</v>
      </c>
      <c r="I62" s="59"/>
      <c r="J62" s="79">
        <f t="shared" si="3"/>
        <v>0</v>
      </c>
    </row>
    <row r="63" spans="1:67" ht="20.25" customHeight="1" x14ac:dyDescent="0.3">
      <c r="A63" s="38"/>
      <c r="B63" s="60" t="s">
        <v>73</v>
      </c>
      <c r="C63" s="60"/>
      <c r="D63" s="60"/>
      <c r="E63" s="60"/>
      <c r="F63" s="33" t="s">
        <v>72</v>
      </c>
      <c r="G63" s="77">
        <v>18530.88</v>
      </c>
      <c r="H63" s="58">
        <f t="shared" si="2"/>
        <v>1544.24</v>
      </c>
      <c r="I63" s="59"/>
      <c r="J63" s="79">
        <f t="shared" si="3"/>
        <v>0</v>
      </c>
    </row>
    <row r="64" spans="1:67" ht="20.25" customHeight="1" x14ac:dyDescent="0.3">
      <c r="A64" s="38"/>
      <c r="B64" s="139" t="s">
        <v>34</v>
      </c>
      <c r="C64" s="139"/>
      <c r="D64" s="139"/>
      <c r="E64" s="139"/>
      <c r="F64" s="40"/>
      <c r="G64" s="41"/>
      <c r="H64" s="42"/>
      <c r="I64" s="57"/>
      <c r="J64" s="44">
        <f>SUM(J60:J63)</f>
        <v>0</v>
      </c>
    </row>
    <row r="65" spans="1:10" ht="21" customHeight="1" x14ac:dyDescent="0.3">
      <c r="A65" s="47"/>
      <c r="B65" s="47"/>
      <c r="C65" s="47"/>
      <c r="D65" s="47"/>
      <c r="E65" s="47"/>
      <c r="F65" s="47"/>
      <c r="G65" s="47"/>
      <c r="H65" s="47"/>
      <c r="I65" s="47"/>
      <c r="J65" s="47"/>
    </row>
    <row r="66" spans="1:10" ht="36.75" customHeight="1" x14ac:dyDescent="0.3">
      <c r="A66" s="29"/>
      <c r="B66" s="199" t="s">
        <v>152</v>
      </c>
      <c r="C66" s="199"/>
      <c r="D66" s="199"/>
      <c r="E66" s="199"/>
      <c r="F66" s="76" t="s">
        <v>26</v>
      </c>
      <c r="G66" s="76" t="s">
        <v>53</v>
      </c>
      <c r="H66" s="30" t="s">
        <v>153</v>
      </c>
      <c r="I66" s="31" t="s">
        <v>154</v>
      </c>
      <c r="J66" s="32" t="s">
        <v>30</v>
      </c>
    </row>
    <row r="67" spans="1:10" ht="20.25" customHeight="1" x14ac:dyDescent="0.3">
      <c r="A67" s="23"/>
      <c r="B67" s="198" t="s">
        <v>155</v>
      </c>
      <c r="C67" s="198"/>
      <c r="D67" s="198"/>
      <c r="E67" s="198"/>
      <c r="F67" s="24" t="s">
        <v>58</v>
      </c>
      <c r="G67" s="78">
        <v>3446.1</v>
      </c>
      <c r="H67" s="78">
        <f>+G67/12</f>
        <v>287.17500000000001</v>
      </c>
      <c r="I67" s="21"/>
      <c r="J67" s="83">
        <f>+G67*I67</f>
        <v>0</v>
      </c>
    </row>
    <row r="68" spans="1:10" ht="20.25" customHeight="1" x14ac:dyDescent="0.3">
      <c r="A68" s="23"/>
      <c r="B68" s="198" t="s">
        <v>156</v>
      </c>
      <c r="C68" s="198"/>
      <c r="D68" s="198"/>
      <c r="E68" s="198"/>
      <c r="F68" s="24" t="s">
        <v>62</v>
      </c>
      <c r="G68" s="77">
        <v>9185.75</v>
      </c>
      <c r="H68" s="78">
        <f t="shared" ref="H68" si="4">+G68/12</f>
        <v>765.47916666666663</v>
      </c>
      <c r="I68" s="21"/>
      <c r="J68" s="83">
        <f t="shared" ref="J68:J71" si="5">+G68*I68</f>
        <v>0</v>
      </c>
    </row>
    <row r="69" spans="1:10" ht="20.25" customHeight="1" x14ac:dyDescent="0.3">
      <c r="A69" s="23"/>
      <c r="B69" s="198" t="s">
        <v>157</v>
      </c>
      <c r="C69" s="198"/>
      <c r="D69" s="198"/>
      <c r="E69" s="198"/>
      <c r="F69" s="24" t="s">
        <v>66</v>
      </c>
      <c r="G69" s="77">
        <v>29663.355876000001</v>
      </c>
      <c r="H69" s="78">
        <f>+G69/12</f>
        <v>2471.9463230000001</v>
      </c>
      <c r="I69" s="21"/>
      <c r="J69" s="83">
        <f t="shared" si="5"/>
        <v>0</v>
      </c>
    </row>
    <row r="70" spans="1:10" ht="20.25" customHeight="1" x14ac:dyDescent="0.3">
      <c r="A70" s="23"/>
      <c r="B70" s="134" t="s">
        <v>158</v>
      </c>
      <c r="C70" s="134"/>
      <c r="D70" s="134"/>
      <c r="E70" s="134"/>
      <c r="F70" s="24" t="s">
        <v>69</v>
      </c>
      <c r="G70" s="77">
        <v>6893.86</v>
      </c>
      <c r="H70" s="78">
        <f t="shared" ref="H70:H71" si="6">+G70/12</f>
        <v>574.48833333333334</v>
      </c>
      <c r="I70" s="21"/>
      <c r="J70" s="83">
        <f t="shared" si="5"/>
        <v>0</v>
      </c>
    </row>
    <row r="71" spans="1:10" ht="20.25" customHeight="1" x14ac:dyDescent="0.3">
      <c r="A71" s="23"/>
      <c r="B71" s="134" t="s">
        <v>159</v>
      </c>
      <c r="C71" s="134"/>
      <c r="D71" s="134"/>
      <c r="E71" s="134"/>
      <c r="F71" s="24" t="s">
        <v>72</v>
      </c>
      <c r="G71" s="77">
        <v>18530.86</v>
      </c>
      <c r="H71" s="78">
        <f t="shared" si="6"/>
        <v>1544.2383333333335</v>
      </c>
      <c r="I71" s="21"/>
      <c r="J71" s="83">
        <f t="shared" si="5"/>
        <v>0</v>
      </c>
    </row>
    <row r="72" spans="1:10" ht="20.25" customHeight="1" x14ac:dyDescent="0.3">
      <c r="A72" s="23"/>
      <c r="B72" s="197" t="s">
        <v>34</v>
      </c>
      <c r="C72" s="197"/>
      <c r="D72" s="197"/>
      <c r="E72" s="197"/>
      <c r="F72" s="25"/>
      <c r="G72" s="26"/>
      <c r="H72" s="6"/>
      <c r="I72" s="27"/>
      <c r="J72" s="28">
        <f>SUM(J67:J71)</f>
        <v>0</v>
      </c>
    </row>
    <row r="73" spans="1:10" ht="21.75" customHeight="1" x14ac:dyDescent="0.3">
      <c r="A73" s="47"/>
      <c r="B73" s="47"/>
      <c r="C73" s="47"/>
      <c r="D73" s="47"/>
      <c r="E73" s="47"/>
      <c r="F73" s="47"/>
      <c r="G73" s="47"/>
      <c r="H73" s="47"/>
      <c r="I73" s="47"/>
      <c r="J73" s="47"/>
    </row>
    <row r="74" spans="1:10" ht="31.2" x14ac:dyDescent="0.3">
      <c r="A74" s="50"/>
      <c r="B74" s="184" t="s">
        <v>188</v>
      </c>
      <c r="C74" s="184"/>
      <c r="D74" s="184"/>
      <c r="E74" s="184"/>
      <c r="F74" s="101" t="s">
        <v>26</v>
      </c>
      <c r="G74" s="101" t="s">
        <v>53</v>
      </c>
      <c r="H74" s="101" t="s">
        <v>54</v>
      </c>
      <c r="I74" s="54" t="s">
        <v>55</v>
      </c>
      <c r="J74" s="102" t="s">
        <v>56</v>
      </c>
    </row>
    <row r="75" spans="1:10" ht="20.25" customHeight="1" x14ac:dyDescent="0.3">
      <c r="A75" s="38"/>
      <c r="B75" s="134" t="s">
        <v>189</v>
      </c>
      <c r="C75" s="134"/>
      <c r="D75" s="134"/>
      <c r="E75" s="134"/>
      <c r="F75" s="33" t="s">
        <v>190</v>
      </c>
      <c r="G75" s="77">
        <v>1082.6400000000001</v>
      </c>
      <c r="H75" s="77">
        <f>G75/6</f>
        <v>180.44000000000003</v>
      </c>
      <c r="I75" s="35"/>
      <c r="J75" s="39">
        <f>+H75*I75</f>
        <v>0</v>
      </c>
    </row>
    <row r="76" spans="1:10" ht="20.25" customHeight="1" x14ac:dyDescent="0.3">
      <c r="A76" s="38"/>
      <c r="B76" s="135" t="s">
        <v>191</v>
      </c>
      <c r="C76" s="136"/>
      <c r="D76" s="136"/>
      <c r="E76" s="137"/>
      <c r="F76" s="56" t="s">
        <v>190</v>
      </c>
      <c r="G76" s="77">
        <v>1133.94</v>
      </c>
      <c r="H76" s="77">
        <f>G76/6</f>
        <v>188.99</v>
      </c>
      <c r="I76" s="35"/>
      <c r="J76" s="39">
        <f>+H76*I76</f>
        <v>0</v>
      </c>
    </row>
    <row r="77" spans="1:10" ht="20.25" customHeight="1" x14ac:dyDescent="0.3">
      <c r="A77" s="38"/>
      <c r="B77" s="135" t="s">
        <v>192</v>
      </c>
      <c r="C77" s="136"/>
      <c r="D77" s="136"/>
      <c r="E77" s="137"/>
      <c r="F77" s="56" t="s">
        <v>190</v>
      </c>
      <c r="G77" s="77">
        <v>1209</v>
      </c>
      <c r="H77" s="77">
        <f>G77/6</f>
        <v>201.5</v>
      </c>
      <c r="I77" s="35"/>
      <c r="J77" s="79">
        <f>+H77*I77</f>
        <v>0</v>
      </c>
    </row>
    <row r="78" spans="1:10" ht="20.25" customHeight="1" x14ac:dyDescent="0.3">
      <c r="A78" s="38"/>
      <c r="B78" s="194" t="s">
        <v>34</v>
      </c>
      <c r="C78" s="195"/>
      <c r="D78" s="195"/>
      <c r="E78" s="196"/>
      <c r="F78" s="40"/>
      <c r="G78" s="41"/>
      <c r="H78" s="42"/>
      <c r="I78" s="43"/>
      <c r="J78" s="44">
        <f>SUM(J75:J77)</f>
        <v>0</v>
      </c>
    </row>
    <row r="79" spans="1:10" ht="21.75" customHeight="1" x14ac:dyDescent="0.3">
      <c r="A79" s="47"/>
      <c r="B79" s="47"/>
      <c r="C79" s="47"/>
      <c r="D79" s="47"/>
      <c r="E79" s="47"/>
      <c r="F79" s="47"/>
      <c r="G79" s="47"/>
      <c r="H79" s="47"/>
      <c r="I79" s="47"/>
      <c r="J79" s="47"/>
    </row>
    <row r="80" spans="1:10" ht="34.5" customHeight="1" x14ac:dyDescent="0.3">
      <c r="A80" s="50"/>
      <c r="B80" s="184" t="s">
        <v>160</v>
      </c>
      <c r="C80" s="184"/>
      <c r="D80" s="184"/>
      <c r="E80" s="184"/>
      <c r="F80" s="37" t="s">
        <v>26</v>
      </c>
      <c r="G80" s="37" t="s">
        <v>53</v>
      </c>
      <c r="H80" s="37" t="s">
        <v>54</v>
      </c>
      <c r="I80" s="54" t="s">
        <v>55</v>
      </c>
      <c r="J80" s="51" t="s">
        <v>56</v>
      </c>
    </row>
    <row r="81" spans="1:10" ht="19.2" customHeight="1" x14ac:dyDescent="0.3">
      <c r="A81" s="38"/>
      <c r="B81" s="134" t="s">
        <v>75</v>
      </c>
      <c r="C81" s="134"/>
      <c r="D81" s="134"/>
      <c r="E81" s="134"/>
      <c r="F81" s="33" t="s">
        <v>76</v>
      </c>
      <c r="G81" s="78">
        <v>881.16</v>
      </c>
      <c r="H81" s="58">
        <f t="shared" ref="H81:H89" si="7">G81/12</f>
        <v>73.429999999999993</v>
      </c>
      <c r="I81" s="55"/>
      <c r="J81" s="79">
        <f>+H81*I81</f>
        <v>0</v>
      </c>
    </row>
    <row r="82" spans="1:10" ht="19.2" customHeight="1" x14ac:dyDescent="0.3">
      <c r="A82" s="38"/>
      <c r="B82" s="134" t="s">
        <v>77</v>
      </c>
      <c r="C82" s="134"/>
      <c r="D82" s="134"/>
      <c r="E82" s="134"/>
      <c r="F82" s="33" t="s">
        <v>76</v>
      </c>
      <c r="G82" s="78">
        <v>922.92</v>
      </c>
      <c r="H82" s="58">
        <f t="shared" si="7"/>
        <v>76.91</v>
      </c>
      <c r="I82" s="55"/>
      <c r="J82" s="79">
        <f t="shared" ref="J82:J89" si="8">+H82*I82</f>
        <v>0</v>
      </c>
    </row>
    <row r="83" spans="1:10" ht="19.2" customHeight="1" x14ac:dyDescent="0.3">
      <c r="A83" s="38"/>
      <c r="B83" s="134" t="s">
        <v>78</v>
      </c>
      <c r="C83" s="134"/>
      <c r="D83" s="134"/>
      <c r="E83" s="134"/>
      <c r="F83" s="33" t="s">
        <v>76</v>
      </c>
      <c r="G83" s="78">
        <v>984</v>
      </c>
      <c r="H83" s="58">
        <f t="shared" si="7"/>
        <v>82</v>
      </c>
      <c r="I83" s="55"/>
      <c r="J83" s="79">
        <f t="shared" si="8"/>
        <v>0</v>
      </c>
    </row>
    <row r="84" spans="1:10" ht="19.2" customHeight="1" x14ac:dyDescent="0.3">
      <c r="A84" s="38"/>
      <c r="B84" s="134" t="s">
        <v>79</v>
      </c>
      <c r="C84" s="134"/>
      <c r="D84" s="134"/>
      <c r="E84" s="134"/>
      <c r="F84" s="33" t="s">
        <v>80</v>
      </c>
      <c r="G84" s="78">
        <v>2157.84</v>
      </c>
      <c r="H84" s="58">
        <f t="shared" si="7"/>
        <v>179.82000000000002</v>
      </c>
      <c r="I84" s="55"/>
      <c r="J84" s="79">
        <f t="shared" si="8"/>
        <v>0</v>
      </c>
    </row>
    <row r="85" spans="1:10" ht="19.2" customHeight="1" x14ac:dyDescent="0.3">
      <c r="A85" s="38"/>
      <c r="B85" s="134" t="s">
        <v>81</v>
      </c>
      <c r="C85" s="134"/>
      <c r="D85" s="134"/>
      <c r="E85" s="134"/>
      <c r="F85" s="33" t="s">
        <v>80</v>
      </c>
      <c r="G85" s="78">
        <v>2260.08</v>
      </c>
      <c r="H85" s="58">
        <f t="shared" si="7"/>
        <v>188.34</v>
      </c>
      <c r="I85" s="55"/>
      <c r="J85" s="79">
        <f t="shared" si="8"/>
        <v>0</v>
      </c>
    </row>
    <row r="86" spans="1:10" ht="19.2" customHeight="1" x14ac:dyDescent="0.3">
      <c r="A86" s="38"/>
      <c r="B86" s="134" t="s">
        <v>82</v>
      </c>
      <c r="C86" s="134"/>
      <c r="D86" s="134"/>
      <c r="E86" s="134"/>
      <c r="F86" s="33" t="s">
        <v>80</v>
      </c>
      <c r="G86" s="78">
        <v>2409.7199999999998</v>
      </c>
      <c r="H86" s="58">
        <f t="shared" si="7"/>
        <v>200.80999999999997</v>
      </c>
      <c r="I86" s="55"/>
      <c r="J86" s="79">
        <f t="shared" si="8"/>
        <v>0</v>
      </c>
    </row>
    <row r="87" spans="1:10" ht="19.2" customHeight="1" x14ac:dyDescent="0.3">
      <c r="A87" s="38"/>
      <c r="B87" s="134" t="s">
        <v>83</v>
      </c>
      <c r="C87" s="134"/>
      <c r="D87" s="134"/>
      <c r="E87" s="134"/>
      <c r="F87" s="33" t="s">
        <v>84</v>
      </c>
      <c r="G87" s="78">
        <v>4337.88</v>
      </c>
      <c r="H87" s="58">
        <f t="shared" si="7"/>
        <v>361.49</v>
      </c>
      <c r="I87" s="55"/>
      <c r="J87" s="79">
        <f t="shared" si="8"/>
        <v>0</v>
      </c>
    </row>
    <row r="88" spans="1:10" ht="19.2" customHeight="1" x14ac:dyDescent="0.3">
      <c r="A88" s="38"/>
      <c r="B88" s="134" t="s">
        <v>85</v>
      </c>
      <c r="C88" s="134"/>
      <c r="D88" s="134"/>
      <c r="E88" s="134"/>
      <c r="F88" s="56" t="s">
        <v>84</v>
      </c>
      <c r="G88" s="80">
        <v>4543.4399999999996</v>
      </c>
      <c r="H88" s="58">
        <f t="shared" si="7"/>
        <v>378.61999999999995</v>
      </c>
      <c r="I88" s="55"/>
      <c r="J88" s="79">
        <f t="shared" si="8"/>
        <v>0</v>
      </c>
    </row>
    <row r="89" spans="1:10" ht="19.2" customHeight="1" x14ac:dyDescent="0.3">
      <c r="A89" s="38"/>
      <c r="B89" s="134" t="s">
        <v>86</v>
      </c>
      <c r="C89" s="134"/>
      <c r="D89" s="134"/>
      <c r="E89" s="134"/>
      <c r="F89" s="56" t="s">
        <v>84</v>
      </c>
      <c r="G89" s="80">
        <v>4844.28</v>
      </c>
      <c r="H89" s="58">
        <f t="shared" si="7"/>
        <v>403.69</v>
      </c>
      <c r="I89" s="55"/>
      <c r="J89" s="79">
        <f t="shared" si="8"/>
        <v>0</v>
      </c>
    </row>
    <row r="90" spans="1:10" ht="15.6" x14ac:dyDescent="0.3">
      <c r="A90" s="38"/>
      <c r="B90" s="135"/>
      <c r="C90" s="136"/>
      <c r="D90" s="136"/>
      <c r="E90" s="137"/>
      <c r="F90" s="37" t="s">
        <v>26</v>
      </c>
      <c r="G90" s="37" t="s">
        <v>27</v>
      </c>
      <c r="H90" s="37" t="s">
        <v>28</v>
      </c>
      <c r="I90" s="51" t="s">
        <v>29</v>
      </c>
      <c r="J90" s="51" t="s">
        <v>30</v>
      </c>
    </row>
    <row r="91" spans="1:10" ht="20.25" customHeight="1" x14ac:dyDescent="0.3">
      <c r="A91" s="38"/>
      <c r="B91" s="134" t="s">
        <v>87</v>
      </c>
      <c r="C91" s="134"/>
      <c r="D91" s="134"/>
      <c r="E91" s="134"/>
      <c r="F91" s="33" t="s">
        <v>88</v>
      </c>
      <c r="G91" s="34" t="s">
        <v>89</v>
      </c>
      <c r="H91" s="35"/>
      <c r="I91" s="78">
        <v>105.21</v>
      </c>
      <c r="J91" s="79">
        <f>+H91*I91</f>
        <v>0</v>
      </c>
    </row>
    <row r="92" spans="1:10" ht="20.25" customHeight="1" x14ac:dyDescent="0.3">
      <c r="A92" s="38"/>
      <c r="B92" s="134" t="s">
        <v>90</v>
      </c>
      <c r="C92" s="134"/>
      <c r="D92" s="134"/>
      <c r="E92" s="134"/>
      <c r="F92" s="33" t="s">
        <v>91</v>
      </c>
      <c r="G92" s="34" t="s">
        <v>89</v>
      </c>
      <c r="H92" s="35"/>
      <c r="I92" s="78">
        <v>105.21</v>
      </c>
      <c r="J92" s="79">
        <f>+H92*I92</f>
        <v>0</v>
      </c>
    </row>
    <row r="93" spans="1:10" ht="19.2" customHeight="1" x14ac:dyDescent="0.3">
      <c r="A93" s="38"/>
      <c r="B93" s="139" t="s">
        <v>34</v>
      </c>
      <c r="C93" s="139"/>
      <c r="D93" s="139"/>
      <c r="E93" s="139"/>
      <c r="F93" s="40"/>
      <c r="G93" s="41"/>
      <c r="H93" s="53"/>
      <c r="I93" s="43"/>
      <c r="J93" s="44">
        <f>SUM(J81:J92)</f>
        <v>0</v>
      </c>
    </row>
    <row r="94" spans="1:10" ht="19.2" customHeight="1" x14ac:dyDescent="0.3">
      <c r="A94" s="47"/>
      <c r="B94" s="47"/>
      <c r="C94" s="47"/>
      <c r="D94" s="47"/>
      <c r="E94" s="47"/>
      <c r="F94" s="47"/>
      <c r="G94" s="47"/>
      <c r="H94" s="47"/>
      <c r="I94" s="47"/>
      <c r="J94" s="47"/>
    </row>
    <row r="95" spans="1:10" ht="30.75" customHeight="1" x14ac:dyDescent="0.3">
      <c r="A95" s="50"/>
      <c r="B95" s="140" t="s">
        <v>161</v>
      </c>
      <c r="C95" s="141"/>
      <c r="D95" s="141"/>
      <c r="E95" s="142"/>
      <c r="F95" s="37" t="s">
        <v>26</v>
      </c>
      <c r="G95" s="37" t="s">
        <v>53</v>
      </c>
      <c r="H95" s="37" t="s">
        <v>54</v>
      </c>
      <c r="I95" s="54" t="s">
        <v>55</v>
      </c>
      <c r="J95" s="51" t="s">
        <v>56</v>
      </c>
    </row>
    <row r="96" spans="1:10" ht="19.2" customHeight="1" x14ac:dyDescent="0.3">
      <c r="A96" s="38"/>
      <c r="B96" s="134" t="s">
        <v>109</v>
      </c>
      <c r="C96" s="134"/>
      <c r="D96" s="134"/>
      <c r="E96" s="134"/>
      <c r="F96" s="33" t="s">
        <v>110</v>
      </c>
      <c r="G96" s="81">
        <v>1062.3599999999999</v>
      </c>
      <c r="H96" s="58">
        <f>G96/12</f>
        <v>88.529999999999987</v>
      </c>
      <c r="I96" s="55"/>
      <c r="J96" s="79">
        <f>+H96*I96</f>
        <v>0</v>
      </c>
    </row>
    <row r="97" spans="1:10" ht="19.2" customHeight="1" x14ac:dyDescent="0.3">
      <c r="A97" s="38"/>
      <c r="B97" s="134" t="s">
        <v>111</v>
      </c>
      <c r="C97" s="134"/>
      <c r="D97" s="134"/>
      <c r="E97" s="134"/>
      <c r="F97" s="33" t="s">
        <v>110</v>
      </c>
      <c r="G97" s="81">
        <v>1112.76</v>
      </c>
      <c r="H97" s="58">
        <f t="shared" ref="H97:H104" si="9">G97/12</f>
        <v>92.73</v>
      </c>
      <c r="I97" s="55"/>
      <c r="J97" s="79">
        <f t="shared" ref="J97:J104" si="10">+H97*I97</f>
        <v>0</v>
      </c>
    </row>
    <row r="98" spans="1:10" ht="19.2" customHeight="1" x14ac:dyDescent="0.3">
      <c r="A98" s="38"/>
      <c r="B98" s="134" t="s">
        <v>112</v>
      </c>
      <c r="C98" s="134"/>
      <c r="D98" s="134"/>
      <c r="E98" s="134"/>
      <c r="F98" s="33" t="s">
        <v>110</v>
      </c>
      <c r="G98" s="81">
        <v>1186.32</v>
      </c>
      <c r="H98" s="58">
        <f t="shared" si="9"/>
        <v>98.86</v>
      </c>
      <c r="I98" s="55"/>
      <c r="J98" s="79">
        <f t="shared" ref="J98" si="11">+H98*I98</f>
        <v>0</v>
      </c>
    </row>
    <row r="99" spans="1:10" ht="19.2" customHeight="1" x14ac:dyDescent="0.3">
      <c r="A99" s="38"/>
      <c r="B99" s="134" t="s">
        <v>113</v>
      </c>
      <c r="C99" s="134"/>
      <c r="D99" s="134"/>
      <c r="E99" s="134"/>
      <c r="F99" s="33" t="s">
        <v>114</v>
      </c>
      <c r="G99" s="81">
        <v>2124.7199999999998</v>
      </c>
      <c r="H99" s="58">
        <f t="shared" si="9"/>
        <v>177.05999999999997</v>
      </c>
      <c r="I99" s="55"/>
      <c r="J99" s="79">
        <f t="shared" si="10"/>
        <v>0</v>
      </c>
    </row>
    <row r="100" spans="1:10" ht="19.2" customHeight="1" x14ac:dyDescent="0.3">
      <c r="A100" s="38"/>
      <c r="B100" s="134" t="s">
        <v>115</v>
      </c>
      <c r="C100" s="134"/>
      <c r="D100" s="134"/>
      <c r="E100" s="134"/>
      <c r="F100" s="33" t="s">
        <v>114</v>
      </c>
      <c r="G100" s="81">
        <v>2225.4</v>
      </c>
      <c r="H100" s="58">
        <f t="shared" si="9"/>
        <v>185.45000000000002</v>
      </c>
      <c r="I100" s="55"/>
      <c r="J100" s="79">
        <f t="shared" si="10"/>
        <v>0</v>
      </c>
    </row>
    <row r="101" spans="1:10" ht="19.2" customHeight="1" x14ac:dyDescent="0.3">
      <c r="A101" s="38"/>
      <c r="B101" s="134" t="s">
        <v>116</v>
      </c>
      <c r="C101" s="134"/>
      <c r="D101" s="134"/>
      <c r="E101" s="134"/>
      <c r="F101" s="33" t="s">
        <v>114</v>
      </c>
      <c r="G101" s="81">
        <v>2372.7600000000002</v>
      </c>
      <c r="H101" s="58">
        <f t="shared" si="9"/>
        <v>197.73000000000002</v>
      </c>
      <c r="I101" s="55"/>
      <c r="J101" s="79">
        <f t="shared" ref="J101" si="12">+H101*I101</f>
        <v>0</v>
      </c>
    </row>
    <row r="102" spans="1:10" ht="19.2" customHeight="1" x14ac:dyDescent="0.3">
      <c r="A102" s="38"/>
      <c r="B102" s="134" t="s">
        <v>117</v>
      </c>
      <c r="C102" s="134"/>
      <c r="D102" s="134"/>
      <c r="E102" s="134"/>
      <c r="F102" s="33" t="s">
        <v>118</v>
      </c>
      <c r="G102" s="81">
        <v>4674.24</v>
      </c>
      <c r="H102" s="58">
        <f t="shared" si="9"/>
        <v>389.52</v>
      </c>
      <c r="I102" s="55"/>
      <c r="J102" s="79">
        <f t="shared" si="10"/>
        <v>0</v>
      </c>
    </row>
    <row r="103" spans="1:10" ht="19.2" customHeight="1" x14ac:dyDescent="0.3">
      <c r="A103" s="38"/>
      <c r="B103" s="134" t="s">
        <v>119</v>
      </c>
      <c r="C103" s="134"/>
      <c r="D103" s="134"/>
      <c r="E103" s="134"/>
      <c r="F103" s="56" t="s">
        <v>118</v>
      </c>
      <c r="G103" s="82">
        <v>4895.76</v>
      </c>
      <c r="H103" s="58">
        <f t="shared" si="9"/>
        <v>407.98</v>
      </c>
      <c r="I103" s="55"/>
      <c r="J103" s="79">
        <f t="shared" ref="J103" si="13">+H103*I103</f>
        <v>0</v>
      </c>
    </row>
    <row r="104" spans="1:10" ht="19.2" customHeight="1" x14ac:dyDescent="0.3">
      <c r="A104" s="38"/>
      <c r="B104" s="134" t="s">
        <v>120</v>
      </c>
      <c r="C104" s="134"/>
      <c r="D104" s="134"/>
      <c r="E104" s="134"/>
      <c r="F104" s="56" t="s">
        <v>118</v>
      </c>
      <c r="G104" s="82">
        <v>5219.88</v>
      </c>
      <c r="H104" s="58">
        <f t="shared" si="9"/>
        <v>434.99</v>
      </c>
      <c r="I104" s="55"/>
      <c r="J104" s="79">
        <f t="shared" si="10"/>
        <v>0</v>
      </c>
    </row>
    <row r="105" spans="1:10" ht="19.2" customHeight="1" x14ac:dyDescent="0.3">
      <c r="A105" s="38"/>
      <c r="B105" s="135"/>
      <c r="C105" s="136"/>
      <c r="D105" s="136"/>
      <c r="E105" s="137"/>
      <c r="F105" s="37" t="s">
        <v>26</v>
      </c>
      <c r="G105" s="37" t="s">
        <v>27</v>
      </c>
      <c r="H105" s="37" t="s">
        <v>28</v>
      </c>
      <c r="I105" s="51" t="s">
        <v>29</v>
      </c>
      <c r="J105" s="51" t="s">
        <v>30</v>
      </c>
    </row>
    <row r="106" spans="1:10" ht="19.2" customHeight="1" x14ac:dyDescent="0.3">
      <c r="A106" s="38"/>
      <c r="B106" s="134" t="s">
        <v>121</v>
      </c>
      <c r="C106" s="134"/>
      <c r="D106" s="134"/>
      <c r="E106" s="134"/>
      <c r="F106" s="33" t="s">
        <v>122</v>
      </c>
      <c r="G106" s="34" t="s">
        <v>89</v>
      </c>
      <c r="H106" s="35"/>
      <c r="I106" s="78">
        <v>78.349999999999994</v>
      </c>
      <c r="J106" s="79">
        <f t="shared" ref="J106:J107" si="14">+H106*I106</f>
        <v>0</v>
      </c>
    </row>
    <row r="107" spans="1:10" ht="19.2" customHeight="1" x14ac:dyDescent="0.3">
      <c r="A107" s="38"/>
      <c r="B107" s="134" t="s">
        <v>123</v>
      </c>
      <c r="C107" s="134"/>
      <c r="D107" s="134"/>
      <c r="E107" s="134"/>
      <c r="F107" s="33" t="s">
        <v>124</v>
      </c>
      <c r="G107" s="34" t="s">
        <v>89</v>
      </c>
      <c r="H107" s="35"/>
      <c r="I107" s="78">
        <v>78.349999999999994</v>
      </c>
      <c r="J107" s="79">
        <f t="shared" si="14"/>
        <v>0</v>
      </c>
    </row>
    <row r="108" spans="1:10" ht="19.2" customHeight="1" x14ac:dyDescent="0.3">
      <c r="A108" s="38"/>
      <c r="B108" s="139" t="s">
        <v>34</v>
      </c>
      <c r="C108" s="139"/>
      <c r="D108" s="139"/>
      <c r="E108" s="139"/>
      <c r="F108" s="40"/>
      <c r="G108" s="41"/>
      <c r="H108" s="42"/>
      <c r="I108" s="43"/>
      <c r="J108" s="44">
        <f>SUM(J96:J107)</f>
        <v>0</v>
      </c>
    </row>
    <row r="109" spans="1:10" ht="19.2" customHeight="1" x14ac:dyDescent="0.3">
      <c r="A109" s="47"/>
      <c r="B109" s="47"/>
      <c r="C109" s="47"/>
      <c r="D109" s="47"/>
      <c r="E109" s="47"/>
      <c r="F109" s="47"/>
      <c r="G109" s="47"/>
      <c r="H109" s="47"/>
      <c r="I109" s="47"/>
      <c r="J109" s="47"/>
    </row>
    <row r="110" spans="1:10" ht="31.5" customHeight="1" x14ac:dyDescent="0.3">
      <c r="A110" s="50"/>
      <c r="B110" s="184" t="s">
        <v>162</v>
      </c>
      <c r="C110" s="184"/>
      <c r="D110" s="184"/>
      <c r="E110" s="184"/>
      <c r="F110" s="37" t="s">
        <v>26</v>
      </c>
      <c r="G110" s="37" t="s">
        <v>53</v>
      </c>
      <c r="H110" s="37" t="s">
        <v>54</v>
      </c>
      <c r="I110" s="54" t="s">
        <v>55</v>
      </c>
      <c r="J110" s="51" t="s">
        <v>56</v>
      </c>
    </row>
    <row r="111" spans="1:10" ht="19.2" customHeight="1" x14ac:dyDescent="0.3">
      <c r="A111" s="38"/>
      <c r="B111" s="134" t="s">
        <v>96</v>
      </c>
      <c r="C111" s="134"/>
      <c r="D111" s="134"/>
      <c r="E111" s="134"/>
      <c r="F111" s="33" t="s">
        <v>94</v>
      </c>
      <c r="G111" s="78">
        <v>6468.48</v>
      </c>
      <c r="H111" s="58">
        <f t="shared" ref="H111:H113" si="15">G111/12</f>
        <v>539.04</v>
      </c>
      <c r="I111" s="55"/>
      <c r="J111" s="79">
        <f t="shared" ref="J111:J113" si="16">+H111*I111</f>
        <v>0</v>
      </c>
    </row>
    <row r="112" spans="1:10" ht="19.2" customHeight="1" x14ac:dyDescent="0.3">
      <c r="A112" s="38"/>
      <c r="B112" s="134" t="s">
        <v>100</v>
      </c>
      <c r="C112" s="134"/>
      <c r="D112" s="134"/>
      <c r="E112" s="134"/>
      <c r="F112" s="33" t="s">
        <v>98</v>
      </c>
      <c r="G112" s="78">
        <v>10062.119999999999</v>
      </c>
      <c r="H112" s="58">
        <f t="shared" si="15"/>
        <v>838.50999999999988</v>
      </c>
      <c r="I112" s="55"/>
      <c r="J112" s="79">
        <f t="shared" si="16"/>
        <v>0</v>
      </c>
    </row>
    <row r="113" spans="1:10" ht="18.75" customHeight="1" x14ac:dyDescent="0.3">
      <c r="A113" s="38"/>
      <c r="B113" s="134" t="s">
        <v>104</v>
      </c>
      <c r="C113" s="134"/>
      <c r="D113" s="134"/>
      <c r="E113" s="134"/>
      <c r="F113" s="56" t="s">
        <v>102</v>
      </c>
      <c r="G113" s="80">
        <v>17249.400000000001</v>
      </c>
      <c r="H113" s="58">
        <f t="shared" si="15"/>
        <v>1437.45</v>
      </c>
      <c r="I113" s="55"/>
      <c r="J113" s="79">
        <f t="shared" si="16"/>
        <v>0</v>
      </c>
    </row>
    <row r="114" spans="1:10" ht="19.2" customHeight="1" x14ac:dyDescent="0.3">
      <c r="A114" s="38"/>
      <c r="B114" s="135"/>
      <c r="C114" s="136"/>
      <c r="D114" s="136"/>
      <c r="E114" s="137"/>
      <c r="F114" s="37" t="s">
        <v>26</v>
      </c>
      <c r="G114" s="37" t="s">
        <v>27</v>
      </c>
      <c r="H114" s="37" t="s">
        <v>28</v>
      </c>
      <c r="I114" s="51" t="s">
        <v>29</v>
      </c>
      <c r="J114" s="51" t="s">
        <v>30</v>
      </c>
    </row>
    <row r="115" spans="1:10" ht="19.2" customHeight="1" x14ac:dyDescent="0.3">
      <c r="A115" s="38"/>
      <c r="B115" s="134" t="s">
        <v>105</v>
      </c>
      <c r="C115" s="134"/>
      <c r="D115" s="134"/>
      <c r="E115" s="134"/>
      <c r="F115" s="33" t="s">
        <v>106</v>
      </c>
      <c r="G115" s="34" t="s">
        <v>89</v>
      </c>
      <c r="H115" s="35"/>
      <c r="I115" s="78">
        <v>71.87</v>
      </c>
      <c r="J115" s="79">
        <f t="shared" ref="J115:J129" si="17">+H115*I115</f>
        <v>0</v>
      </c>
    </row>
    <row r="116" spans="1:10" ht="19.2" customHeight="1" x14ac:dyDescent="0.3">
      <c r="A116" s="38"/>
      <c r="B116" s="134" t="s">
        <v>107</v>
      </c>
      <c r="C116" s="134"/>
      <c r="D116" s="134"/>
      <c r="E116" s="134"/>
      <c r="F116" s="33" t="s">
        <v>108</v>
      </c>
      <c r="G116" s="34" t="s">
        <v>89</v>
      </c>
      <c r="H116" s="35"/>
      <c r="I116" s="78">
        <v>71.87</v>
      </c>
      <c r="J116" s="79">
        <f t="shared" si="17"/>
        <v>0</v>
      </c>
    </row>
    <row r="117" spans="1:10" ht="34.5" customHeight="1" x14ac:dyDescent="0.3">
      <c r="A117" s="38"/>
      <c r="B117" s="135"/>
      <c r="C117" s="136"/>
      <c r="D117" s="136"/>
      <c r="E117" s="137"/>
      <c r="F117" s="37" t="s">
        <v>26</v>
      </c>
      <c r="G117" s="37" t="s">
        <v>53</v>
      </c>
      <c r="H117" s="37" t="s">
        <v>54</v>
      </c>
      <c r="I117" s="54" t="s">
        <v>55</v>
      </c>
      <c r="J117" s="51" t="s">
        <v>56</v>
      </c>
    </row>
    <row r="118" spans="1:10" ht="19.2" customHeight="1" x14ac:dyDescent="0.3">
      <c r="A118" s="38"/>
      <c r="B118" s="134" t="s">
        <v>112</v>
      </c>
      <c r="C118" s="134"/>
      <c r="D118" s="134"/>
      <c r="E118" s="134"/>
      <c r="F118" s="33" t="s">
        <v>110</v>
      </c>
      <c r="G118" s="81">
        <v>1175.28</v>
      </c>
      <c r="H118" s="58">
        <f t="shared" ref="H118:H120" si="18">G118/12</f>
        <v>97.94</v>
      </c>
      <c r="I118" s="55"/>
      <c r="J118" s="79">
        <f t="shared" ref="J118:J120" si="19">+H118*I118</f>
        <v>0</v>
      </c>
    </row>
    <row r="119" spans="1:10" ht="19.2" customHeight="1" x14ac:dyDescent="0.3">
      <c r="A119" s="38"/>
      <c r="B119" s="134" t="s">
        <v>116</v>
      </c>
      <c r="C119" s="134"/>
      <c r="D119" s="134"/>
      <c r="E119" s="134"/>
      <c r="F119" s="33" t="s">
        <v>114</v>
      </c>
      <c r="G119" s="81">
        <v>2350.56</v>
      </c>
      <c r="H119" s="58">
        <f t="shared" si="18"/>
        <v>195.88</v>
      </c>
      <c r="I119" s="55"/>
      <c r="J119" s="79">
        <f t="shared" si="19"/>
        <v>0</v>
      </c>
    </row>
    <row r="120" spans="1:10" ht="18.75" customHeight="1" x14ac:dyDescent="0.3">
      <c r="A120" s="38"/>
      <c r="B120" s="134" t="s">
        <v>120</v>
      </c>
      <c r="C120" s="134"/>
      <c r="D120" s="134"/>
      <c r="E120" s="134"/>
      <c r="F120" s="56" t="s">
        <v>118</v>
      </c>
      <c r="G120" s="82">
        <v>5170.92</v>
      </c>
      <c r="H120" s="58">
        <f t="shared" si="18"/>
        <v>430.91</v>
      </c>
      <c r="I120" s="55"/>
      <c r="J120" s="79">
        <f t="shared" si="19"/>
        <v>0</v>
      </c>
    </row>
    <row r="121" spans="1:10" ht="19.2" customHeight="1" x14ac:dyDescent="0.3">
      <c r="A121" s="38"/>
      <c r="B121" s="135"/>
      <c r="C121" s="136"/>
      <c r="D121" s="136"/>
      <c r="E121" s="137"/>
      <c r="F121" s="37" t="s">
        <v>26</v>
      </c>
      <c r="G121" s="37" t="s">
        <v>27</v>
      </c>
      <c r="H121" s="37" t="s">
        <v>28</v>
      </c>
      <c r="I121" s="51" t="s">
        <v>29</v>
      </c>
      <c r="J121" s="51" t="s">
        <v>30</v>
      </c>
    </row>
    <row r="122" spans="1:10" ht="19.2" customHeight="1" x14ac:dyDescent="0.3">
      <c r="A122" s="38"/>
      <c r="B122" s="134" t="s">
        <v>121</v>
      </c>
      <c r="C122" s="134"/>
      <c r="D122" s="134"/>
      <c r="E122" s="134"/>
      <c r="F122" s="33" t="s">
        <v>122</v>
      </c>
      <c r="G122" s="34" t="s">
        <v>89</v>
      </c>
      <c r="H122" s="35"/>
      <c r="I122" s="78">
        <v>78.349999999999994</v>
      </c>
      <c r="J122" s="79">
        <f t="shared" si="17"/>
        <v>0</v>
      </c>
    </row>
    <row r="123" spans="1:10" ht="19.2" customHeight="1" x14ac:dyDescent="0.3">
      <c r="A123" s="38"/>
      <c r="B123" s="134" t="s">
        <v>123</v>
      </c>
      <c r="C123" s="134"/>
      <c r="D123" s="134"/>
      <c r="E123" s="134"/>
      <c r="F123" s="33" t="s">
        <v>124</v>
      </c>
      <c r="G123" s="34" t="s">
        <v>89</v>
      </c>
      <c r="H123" s="35"/>
      <c r="I123" s="78">
        <v>78.349999999999994</v>
      </c>
      <c r="J123" s="79">
        <f t="shared" si="17"/>
        <v>0</v>
      </c>
    </row>
    <row r="124" spans="1:10" ht="34.5" customHeight="1" x14ac:dyDescent="0.3">
      <c r="A124" s="38"/>
      <c r="B124" s="143"/>
      <c r="C124" s="144"/>
      <c r="D124" s="144"/>
      <c r="E124" s="145"/>
      <c r="F124" s="37" t="s">
        <v>26</v>
      </c>
      <c r="G124" s="37" t="s">
        <v>53</v>
      </c>
      <c r="H124" s="37" t="s">
        <v>54</v>
      </c>
      <c r="I124" s="54" t="s">
        <v>55</v>
      </c>
      <c r="J124" s="51" t="s">
        <v>56</v>
      </c>
    </row>
    <row r="125" spans="1:10" ht="19.2" customHeight="1" x14ac:dyDescent="0.3">
      <c r="A125" s="38"/>
      <c r="B125" s="134" t="s">
        <v>128</v>
      </c>
      <c r="C125" s="134"/>
      <c r="D125" s="134"/>
      <c r="E125" s="134"/>
      <c r="F125" s="33" t="s">
        <v>126</v>
      </c>
      <c r="G125" s="78">
        <v>2352.12</v>
      </c>
      <c r="H125" s="58">
        <f t="shared" ref="H125:H126" si="20">G125/12</f>
        <v>196.01</v>
      </c>
      <c r="I125" s="55"/>
      <c r="J125" s="79">
        <f t="shared" ref="J125:J126" si="21">+H125*I125</f>
        <v>0</v>
      </c>
    </row>
    <row r="126" spans="1:10" ht="19.2" customHeight="1" x14ac:dyDescent="0.3">
      <c r="A126" s="38"/>
      <c r="B126" s="134" t="s">
        <v>132</v>
      </c>
      <c r="C126" s="134"/>
      <c r="D126" s="134"/>
      <c r="E126" s="134"/>
      <c r="F126" s="56" t="s">
        <v>130</v>
      </c>
      <c r="G126" s="80">
        <v>4704.24</v>
      </c>
      <c r="H126" s="58">
        <f t="shared" si="20"/>
        <v>392.02</v>
      </c>
      <c r="I126" s="55"/>
      <c r="J126" s="79">
        <f t="shared" si="21"/>
        <v>0</v>
      </c>
    </row>
    <row r="127" spans="1:10" ht="19.5" customHeight="1" x14ac:dyDescent="0.3">
      <c r="A127" s="38"/>
      <c r="B127" s="135"/>
      <c r="C127" s="136"/>
      <c r="D127" s="136"/>
      <c r="E127" s="137"/>
      <c r="F127" s="37" t="s">
        <v>26</v>
      </c>
      <c r="G127" s="37" t="s">
        <v>27</v>
      </c>
      <c r="H127" s="37" t="s">
        <v>28</v>
      </c>
      <c r="I127" s="51" t="s">
        <v>29</v>
      </c>
      <c r="J127" s="51" t="s">
        <v>30</v>
      </c>
    </row>
    <row r="128" spans="1:10" ht="20.25" customHeight="1" x14ac:dyDescent="0.3">
      <c r="A128" s="38"/>
      <c r="B128" s="134" t="s">
        <v>133</v>
      </c>
      <c r="C128" s="134"/>
      <c r="D128" s="134"/>
      <c r="E128" s="134"/>
      <c r="F128" s="33" t="s">
        <v>134</v>
      </c>
      <c r="G128" s="34" t="s">
        <v>89</v>
      </c>
      <c r="H128" s="35"/>
      <c r="I128" s="78">
        <v>117.61</v>
      </c>
      <c r="J128" s="79">
        <f t="shared" si="17"/>
        <v>0</v>
      </c>
    </row>
    <row r="129" spans="1:10" ht="19.2" customHeight="1" x14ac:dyDescent="0.3">
      <c r="A129" s="38"/>
      <c r="B129" s="134" t="s">
        <v>135</v>
      </c>
      <c r="C129" s="134"/>
      <c r="D129" s="134"/>
      <c r="E129" s="134"/>
      <c r="F129" s="33" t="s">
        <v>136</v>
      </c>
      <c r="G129" s="34" t="s">
        <v>89</v>
      </c>
      <c r="H129" s="35"/>
      <c r="I129" s="78">
        <v>117.61</v>
      </c>
      <c r="J129" s="79">
        <f t="shared" si="17"/>
        <v>0</v>
      </c>
    </row>
    <row r="130" spans="1:10" ht="19.2" customHeight="1" x14ac:dyDescent="0.3">
      <c r="A130" s="38"/>
      <c r="B130" s="139" t="s">
        <v>34</v>
      </c>
      <c r="C130" s="139"/>
      <c r="D130" s="139"/>
      <c r="E130" s="139"/>
      <c r="F130" s="40"/>
      <c r="G130" s="41"/>
      <c r="H130" s="42"/>
      <c r="I130" s="43"/>
      <c r="J130" s="44">
        <f>SUM(J111:J129)</f>
        <v>0</v>
      </c>
    </row>
    <row r="131" spans="1:10" ht="19.2" customHeight="1" x14ac:dyDescent="0.3">
      <c r="A131" s="47"/>
      <c r="B131" s="62"/>
      <c r="C131" s="62"/>
      <c r="D131" s="62"/>
      <c r="E131" s="62"/>
      <c r="F131" s="63"/>
      <c r="G131" s="63"/>
      <c r="H131" s="64"/>
      <c r="I131" s="65"/>
      <c r="J131" s="66"/>
    </row>
    <row r="132" spans="1:10" ht="34.5" customHeight="1" x14ac:dyDescent="0.3">
      <c r="A132" s="29"/>
      <c r="B132" s="199" t="s">
        <v>162</v>
      </c>
      <c r="C132" s="199"/>
      <c r="D132" s="199"/>
      <c r="E132" s="199"/>
      <c r="F132" s="76" t="s">
        <v>26</v>
      </c>
      <c r="G132" s="76" t="s">
        <v>53</v>
      </c>
      <c r="H132" s="30" t="s">
        <v>153</v>
      </c>
      <c r="I132" s="31" t="s">
        <v>154</v>
      </c>
      <c r="J132" s="32" t="s">
        <v>30</v>
      </c>
    </row>
    <row r="133" spans="1:10" ht="19.2" customHeight="1" x14ac:dyDescent="0.3">
      <c r="A133" s="23"/>
      <c r="B133" s="198" t="s">
        <v>163</v>
      </c>
      <c r="C133" s="198"/>
      <c r="D133" s="198"/>
      <c r="E133" s="198"/>
      <c r="F133" s="24" t="s">
        <v>94</v>
      </c>
      <c r="G133" s="84">
        <v>6468.4539740000009</v>
      </c>
      <c r="H133" s="85">
        <f t="shared" ref="H133:H135" si="22">+G133/12</f>
        <v>539.03783116666671</v>
      </c>
      <c r="I133" s="21"/>
      <c r="J133" s="83">
        <f>+G133*I133</f>
        <v>0</v>
      </c>
    </row>
    <row r="134" spans="1:10" ht="19.2" customHeight="1" x14ac:dyDescent="0.3">
      <c r="A134" s="23"/>
      <c r="B134" s="198" t="s">
        <v>164</v>
      </c>
      <c r="C134" s="198"/>
      <c r="D134" s="198"/>
      <c r="E134" s="198"/>
      <c r="F134" s="24" t="s">
        <v>98</v>
      </c>
      <c r="G134" s="84">
        <v>10062.174474000001</v>
      </c>
      <c r="H134" s="85">
        <f t="shared" si="22"/>
        <v>838.51453950000007</v>
      </c>
      <c r="I134" s="21"/>
      <c r="J134" s="83">
        <f t="shared" ref="J134:J135" si="23">+G134*I134</f>
        <v>0</v>
      </c>
    </row>
    <row r="135" spans="1:10" ht="19.2" customHeight="1" x14ac:dyDescent="0.3">
      <c r="A135" s="23"/>
      <c r="B135" s="198" t="s">
        <v>165</v>
      </c>
      <c r="C135" s="198"/>
      <c r="D135" s="198"/>
      <c r="E135" s="198"/>
      <c r="F135" s="24" t="s">
        <v>102</v>
      </c>
      <c r="G135" s="84">
        <v>17249.351424</v>
      </c>
      <c r="H135" s="85">
        <f t="shared" si="22"/>
        <v>1437.445952</v>
      </c>
      <c r="I135" s="22"/>
      <c r="J135" s="83">
        <f t="shared" si="23"/>
        <v>0</v>
      </c>
    </row>
    <row r="136" spans="1:10" ht="19.2" customHeight="1" x14ac:dyDescent="0.3">
      <c r="A136" s="23"/>
      <c r="B136" s="198" t="s">
        <v>166</v>
      </c>
      <c r="C136" s="198"/>
      <c r="D136" s="198"/>
      <c r="E136" s="198"/>
      <c r="F136" s="24" t="s">
        <v>110</v>
      </c>
      <c r="G136" s="84">
        <v>2350.4991660000001</v>
      </c>
      <c r="H136" s="85">
        <f>+G136/12</f>
        <v>195.8749305</v>
      </c>
      <c r="I136" s="21"/>
      <c r="J136" s="83">
        <f>+G136*I136</f>
        <v>0</v>
      </c>
    </row>
    <row r="137" spans="1:10" ht="19.2" customHeight="1" x14ac:dyDescent="0.3">
      <c r="A137" s="23"/>
      <c r="B137" s="198" t="s">
        <v>167</v>
      </c>
      <c r="C137" s="198"/>
      <c r="D137" s="198"/>
      <c r="E137" s="198"/>
      <c r="F137" s="24" t="s">
        <v>114</v>
      </c>
      <c r="G137" s="84">
        <v>3133.9988880000001</v>
      </c>
      <c r="H137" s="85">
        <f t="shared" ref="H137:H138" si="24">+G137/12</f>
        <v>261.16657400000003</v>
      </c>
      <c r="I137" s="21"/>
      <c r="J137" s="83">
        <f t="shared" ref="J137:J138" si="25">+G137*I137</f>
        <v>0</v>
      </c>
    </row>
    <row r="138" spans="1:10" ht="19.2" customHeight="1" x14ac:dyDescent="0.3">
      <c r="A138" s="23"/>
      <c r="B138" s="198" t="s">
        <v>168</v>
      </c>
      <c r="C138" s="198"/>
      <c r="D138" s="198"/>
      <c r="E138" s="198"/>
      <c r="F138" s="24" t="s">
        <v>118</v>
      </c>
      <c r="G138" s="84">
        <v>5170.9439600000005</v>
      </c>
      <c r="H138" s="85">
        <f t="shared" si="24"/>
        <v>430.91199666666671</v>
      </c>
      <c r="I138" s="22"/>
      <c r="J138" s="83">
        <f t="shared" si="25"/>
        <v>0</v>
      </c>
    </row>
    <row r="139" spans="1:10" ht="19.2" customHeight="1" x14ac:dyDescent="0.3">
      <c r="A139" s="23"/>
      <c r="B139" s="198" t="s">
        <v>169</v>
      </c>
      <c r="C139" s="198"/>
      <c r="D139" s="198"/>
      <c r="E139" s="198"/>
      <c r="F139" s="24" t="s">
        <v>126</v>
      </c>
      <c r="G139" s="84">
        <v>3528.1410419999997</v>
      </c>
      <c r="H139" s="85">
        <f>+G139/12</f>
        <v>294.0117535</v>
      </c>
      <c r="I139" s="21"/>
      <c r="J139" s="83">
        <f>+G139*I139</f>
        <v>0</v>
      </c>
    </row>
    <row r="140" spans="1:10" ht="19.2" customHeight="1" x14ac:dyDescent="0.3">
      <c r="A140" s="23"/>
      <c r="B140" s="198" t="s">
        <v>170</v>
      </c>
      <c r="C140" s="198"/>
      <c r="D140" s="198"/>
      <c r="E140" s="198"/>
      <c r="F140" s="24" t="s">
        <v>130</v>
      </c>
      <c r="G140" s="84">
        <v>5645.0193300000001</v>
      </c>
      <c r="H140" s="85">
        <f>+G140/12</f>
        <v>470.41827749999999</v>
      </c>
      <c r="I140" s="22"/>
      <c r="J140" s="83">
        <f>+G140*I140</f>
        <v>0</v>
      </c>
    </row>
    <row r="141" spans="1:10" ht="19.2" customHeight="1" x14ac:dyDescent="0.3">
      <c r="A141" s="23"/>
      <c r="B141" s="197" t="s">
        <v>34</v>
      </c>
      <c r="C141" s="197"/>
      <c r="D141" s="197"/>
      <c r="E141" s="197"/>
      <c r="F141" s="25"/>
      <c r="G141" s="26"/>
      <c r="H141" s="6"/>
      <c r="I141" s="27"/>
      <c r="J141" s="28">
        <f>SUM(J133:J140)</f>
        <v>0</v>
      </c>
    </row>
    <row r="142" spans="1:10" ht="19.2" customHeight="1" x14ac:dyDescent="0.3">
      <c r="A142" s="47"/>
      <c r="B142" s="62"/>
      <c r="C142" s="62"/>
      <c r="D142" s="62"/>
      <c r="E142" s="62"/>
      <c r="F142" s="63"/>
      <c r="G142" s="63"/>
      <c r="H142" s="64"/>
      <c r="I142" s="65"/>
      <c r="J142" s="66"/>
    </row>
    <row r="143" spans="1:10" ht="15.6" x14ac:dyDescent="0.3">
      <c r="A143" s="50"/>
      <c r="B143" s="140" t="s">
        <v>137</v>
      </c>
      <c r="C143" s="141"/>
      <c r="D143" s="141"/>
      <c r="E143" s="142"/>
      <c r="F143" s="37" t="s">
        <v>26</v>
      </c>
      <c r="G143" s="37" t="s">
        <v>27</v>
      </c>
      <c r="H143" s="37" t="s">
        <v>28</v>
      </c>
      <c r="I143" s="51" t="s">
        <v>29</v>
      </c>
      <c r="J143" s="51" t="s">
        <v>30</v>
      </c>
    </row>
    <row r="144" spans="1:10" ht="20.25" customHeight="1" x14ac:dyDescent="0.3">
      <c r="A144" s="38"/>
      <c r="B144" s="135" t="s">
        <v>138</v>
      </c>
      <c r="C144" s="136"/>
      <c r="D144" s="136"/>
      <c r="E144" s="137"/>
      <c r="F144" s="33" t="s">
        <v>139</v>
      </c>
      <c r="G144" s="34" t="s">
        <v>89</v>
      </c>
      <c r="H144" s="35"/>
      <c r="I144" s="77">
        <v>66.45</v>
      </c>
      <c r="J144" s="79">
        <f>+H144*I144</f>
        <v>0</v>
      </c>
    </row>
    <row r="145" spans="1:10" ht="19.2" customHeight="1" x14ac:dyDescent="0.3">
      <c r="A145" s="38"/>
      <c r="B145" s="134" t="s">
        <v>140</v>
      </c>
      <c r="C145" s="134"/>
      <c r="D145" s="134"/>
      <c r="E145" s="134"/>
      <c r="F145" s="33" t="s">
        <v>141</v>
      </c>
      <c r="G145" s="34" t="s">
        <v>89</v>
      </c>
      <c r="H145" s="35"/>
      <c r="I145" s="78">
        <v>115.32</v>
      </c>
      <c r="J145" s="79">
        <f>+H145*I145</f>
        <v>0</v>
      </c>
    </row>
    <row r="146" spans="1:10" ht="19.2" customHeight="1" x14ac:dyDescent="0.3">
      <c r="A146" s="38"/>
      <c r="B146" s="139" t="s">
        <v>34</v>
      </c>
      <c r="C146" s="139"/>
      <c r="D146" s="139"/>
      <c r="E146" s="139"/>
      <c r="F146" s="40"/>
      <c r="G146" s="41"/>
      <c r="H146" s="42"/>
      <c r="I146" s="43"/>
      <c r="J146" s="44">
        <f>SUM(J144:J145)</f>
        <v>0</v>
      </c>
    </row>
    <row r="147" spans="1:10" ht="16.5" customHeight="1" x14ac:dyDescent="0.3">
      <c r="A147" s="47"/>
      <c r="B147" s="47"/>
      <c r="C147" s="47"/>
      <c r="D147" s="47"/>
      <c r="E147" s="47"/>
      <c r="F147" s="47"/>
      <c r="G147" s="47"/>
      <c r="H147" s="47"/>
      <c r="I147" s="47"/>
      <c r="J147" s="47"/>
    </row>
    <row r="148" spans="1:10" ht="22.5" customHeight="1" x14ac:dyDescent="0.3">
      <c r="A148" s="50"/>
      <c r="B148" s="138" t="s">
        <v>142</v>
      </c>
      <c r="C148" s="138"/>
      <c r="D148" s="138"/>
      <c r="E148" s="138"/>
      <c r="F148" s="36" t="s">
        <v>26</v>
      </c>
      <c r="G148" s="36" t="s">
        <v>27</v>
      </c>
      <c r="H148" s="37" t="s">
        <v>28</v>
      </c>
      <c r="I148" s="51" t="s">
        <v>29</v>
      </c>
      <c r="J148" s="52" t="s">
        <v>30</v>
      </c>
    </row>
    <row r="149" spans="1:10" ht="20.25" customHeight="1" x14ac:dyDescent="0.3">
      <c r="A149" s="38"/>
      <c r="B149" s="163" t="s">
        <v>143</v>
      </c>
      <c r="C149" s="163"/>
      <c r="D149" s="163"/>
      <c r="E149" s="163"/>
      <c r="F149" s="61"/>
      <c r="G149" s="61"/>
      <c r="H149" s="35"/>
      <c r="I149" s="86"/>
      <c r="J149" s="79">
        <f>+H149*I149</f>
        <v>0</v>
      </c>
    </row>
    <row r="150" spans="1:10" ht="20.25" customHeight="1" x14ac:dyDescent="0.3">
      <c r="A150" s="38"/>
      <c r="B150" s="163" t="s">
        <v>143</v>
      </c>
      <c r="C150" s="163"/>
      <c r="D150" s="163"/>
      <c r="E150" s="163"/>
      <c r="F150" s="61"/>
      <c r="G150" s="61"/>
      <c r="H150" s="35"/>
      <c r="I150" s="86"/>
      <c r="J150" s="79">
        <f t="shared" ref="J150:J158" si="26">+H150*I150</f>
        <v>0</v>
      </c>
    </row>
    <row r="151" spans="1:10" ht="20.25" customHeight="1" x14ac:dyDescent="0.3">
      <c r="A151" s="38"/>
      <c r="B151" s="163" t="s">
        <v>143</v>
      </c>
      <c r="C151" s="163"/>
      <c r="D151" s="163"/>
      <c r="E151" s="163"/>
      <c r="F151" s="61"/>
      <c r="G151" s="61"/>
      <c r="H151" s="35"/>
      <c r="I151" s="86"/>
      <c r="J151" s="79">
        <f t="shared" si="26"/>
        <v>0</v>
      </c>
    </row>
    <row r="152" spans="1:10" ht="20.25" customHeight="1" x14ac:dyDescent="0.3">
      <c r="A152" s="38"/>
      <c r="B152" s="163" t="s">
        <v>143</v>
      </c>
      <c r="C152" s="163"/>
      <c r="D152" s="163"/>
      <c r="E152" s="163"/>
      <c r="F152" s="61"/>
      <c r="G152" s="61"/>
      <c r="H152" s="35"/>
      <c r="I152" s="86"/>
      <c r="J152" s="79">
        <f t="shared" si="26"/>
        <v>0</v>
      </c>
    </row>
    <row r="153" spans="1:10" ht="20.25" customHeight="1" x14ac:dyDescent="0.3">
      <c r="A153" s="38"/>
      <c r="B153" s="163" t="s">
        <v>143</v>
      </c>
      <c r="C153" s="163"/>
      <c r="D153" s="163"/>
      <c r="E153" s="163"/>
      <c r="F153" s="61"/>
      <c r="G153" s="61"/>
      <c r="H153" s="35"/>
      <c r="I153" s="86"/>
      <c r="J153" s="79">
        <f t="shared" si="26"/>
        <v>0</v>
      </c>
    </row>
    <row r="154" spans="1:10" ht="20.25" customHeight="1" x14ac:dyDescent="0.3">
      <c r="A154" s="38"/>
      <c r="B154" s="163" t="s">
        <v>143</v>
      </c>
      <c r="C154" s="163"/>
      <c r="D154" s="163"/>
      <c r="E154" s="163"/>
      <c r="F154" s="61"/>
      <c r="G154" s="61"/>
      <c r="H154" s="35"/>
      <c r="I154" s="86"/>
      <c r="J154" s="79">
        <f t="shared" si="26"/>
        <v>0</v>
      </c>
    </row>
    <row r="155" spans="1:10" ht="20.25" customHeight="1" x14ac:dyDescent="0.3">
      <c r="A155" s="38"/>
      <c r="B155" s="163" t="s">
        <v>143</v>
      </c>
      <c r="C155" s="163"/>
      <c r="D155" s="163"/>
      <c r="E155" s="163"/>
      <c r="F155" s="61"/>
      <c r="G155" s="61"/>
      <c r="H155" s="35"/>
      <c r="I155" s="86"/>
      <c r="J155" s="79">
        <f t="shared" si="26"/>
        <v>0</v>
      </c>
    </row>
    <row r="156" spans="1:10" ht="20.25" customHeight="1" x14ac:dyDescent="0.3">
      <c r="A156" s="38"/>
      <c r="B156" s="163" t="s">
        <v>143</v>
      </c>
      <c r="C156" s="163"/>
      <c r="D156" s="163"/>
      <c r="E156" s="163"/>
      <c r="F156" s="61"/>
      <c r="G156" s="61"/>
      <c r="H156" s="35"/>
      <c r="I156" s="86"/>
      <c r="J156" s="79">
        <f t="shared" si="26"/>
        <v>0</v>
      </c>
    </row>
    <row r="157" spans="1:10" ht="20.25" customHeight="1" x14ac:dyDescent="0.3">
      <c r="A157" s="38"/>
      <c r="B157" s="163" t="s">
        <v>143</v>
      </c>
      <c r="C157" s="163"/>
      <c r="D157" s="163"/>
      <c r="E157" s="163"/>
      <c r="F157" s="61"/>
      <c r="G157" s="61"/>
      <c r="H157" s="35"/>
      <c r="I157" s="86"/>
      <c r="J157" s="79">
        <f t="shared" si="26"/>
        <v>0</v>
      </c>
    </row>
    <row r="158" spans="1:10" s="2" customFormat="1" ht="20.25" customHeight="1" x14ac:dyDescent="0.3">
      <c r="A158" s="38"/>
      <c r="B158" s="163" t="s">
        <v>143</v>
      </c>
      <c r="C158" s="163"/>
      <c r="D158" s="163"/>
      <c r="E158" s="163"/>
      <c r="F158" s="61"/>
      <c r="G158" s="61"/>
      <c r="H158" s="35"/>
      <c r="I158" s="86"/>
      <c r="J158" s="79">
        <f t="shared" si="26"/>
        <v>0</v>
      </c>
    </row>
    <row r="159" spans="1:10" ht="15.6" x14ac:dyDescent="0.3">
      <c r="A159" s="38"/>
      <c r="B159" s="164" t="s">
        <v>34</v>
      </c>
      <c r="C159" s="164"/>
      <c r="D159" s="164"/>
      <c r="E159" s="164"/>
      <c r="F159" s="40"/>
      <c r="G159" s="41"/>
      <c r="H159" s="69"/>
      <c r="I159" s="43"/>
      <c r="J159" s="44">
        <f>SUM(J149:J158)</f>
        <v>0</v>
      </c>
    </row>
    <row r="160" spans="1:10" s="3" customFormat="1" ht="19.5" customHeight="1" x14ac:dyDescent="0.3">
      <c r="A160" s="47"/>
      <c r="B160" s="47"/>
      <c r="C160" s="47"/>
      <c r="D160" s="47"/>
      <c r="E160" s="47"/>
      <c r="F160" s="47"/>
      <c r="G160" s="47"/>
      <c r="H160" s="47"/>
      <c r="I160" s="47"/>
      <c r="J160" s="47"/>
    </row>
    <row r="161" spans="1:10" x14ac:dyDescent="0.3">
      <c r="A161" s="47"/>
      <c r="B161" s="47"/>
      <c r="C161" s="47"/>
      <c r="D161" s="47"/>
      <c r="E161" s="47"/>
      <c r="F161" s="47"/>
      <c r="G161" s="47"/>
      <c r="H161" s="47"/>
      <c r="I161" s="47"/>
      <c r="J161" s="47"/>
    </row>
    <row r="162" spans="1:10" ht="18" x14ac:dyDescent="0.3">
      <c r="A162" s="70"/>
      <c r="B162" s="162" t="s">
        <v>144</v>
      </c>
      <c r="C162" s="162"/>
      <c r="D162" s="162"/>
      <c r="E162" s="162"/>
      <c r="F162" s="162"/>
      <c r="G162" s="162"/>
      <c r="H162" s="162"/>
      <c r="I162" s="162"/>
      <c r="J162" s="71">
        <f>+J22+J29+J33+J37+J42+J57+J64+J72+J93+J108+J130+J141+J146+J159+J78</f>
        <v>0</v>
      </c>
    </row>
    <row r="163" spans="1:10" x14ac:dyDescent="0.3">
      <c r="A163" s="47"/>
      <c r="B163" s="47"/>
      <c r="C163" s="47"/>
      <c r="D163" s="47"/>
      <c r="E163" s="47"/>
      <c r="F163" s="47"/>
      <c r="G163" s="47"/>
      <c r="H163" s="47"/>
      <c r="I163" s="47"/>
      <c r="J163" s="47"/>
    </row>
    <row r="164" spans="1:10" ht="16.2" thickBot="1" x14ac:dyDescent="0.35">
      <c r="A164" s="161" t="s">
        <v>145</v>
      </c>
      <c r="B164" s="161"/>
      <c r="C164" s="161"/>
      <c r="D164" s="161"/>
      <c r="E164" s="161"/>
      <c r="F164" s="161"/>
      <c r="G164" s="161"/>
      <c r="H164" s="161"/>
      <c r="I164" s="72"/>
      <c r="J164" s="72"/>
    </row>
    <row r="165" spans="1:10" x14ac:dyDescent="0.3">
      <c r="A165" s="165"/>
      <c r="B165" s="166"/>
      <c r="C165" s="167"/>
      <c r="D165" s="167"/>
      <c r="E165" s="167"/>
      <c r="F165" s="167"/>
      <c r="G165" s="167"/>
      <c r="H165" s="167"/>
      <c r="I165" s="167"/>
      <c r="J165" s="168"/>
    </row>
    <row r="166" spans="1:10" x14ac:dyDescent="0.3">
      <c r="A166" s="165"/>
      <c r="B166" s="169"/>
      <c r="C166" s="170"/>
      <c r="D166" s="170"/>
      <c r="E166" s="170"/>
      <c r="F166" s="170"/>
      <c r="G166" s="170"/>
      <c r="H166" s="170"/>
      <c r="I166" s="170"/>
      <c r="J166" s="171"/>
    </row>
    <row r="167" spans="1:10" x14ac:dyDescent="0.3">
      <c r="A167" s="165"/>
      <c r="B167" s="169"/>
      <c r="C167" s="170"/>
      <c r="D167" s="170"/>
      <c r="E167" s="170"/>
      <c r="F167" s="170"/>
      <c r="G167" s="170"/>
      <c r="H167" s="170"/>
      <c r="I167" s="170"/>
      <c r="J167" s="171"/>
    </row>
    <row r="168" spans="1:10" x14ac:dyDescent="0.3">
      <c r="A168" s="165"/>
      <c r="B168" s="169"/>
      <c r="C168" s="170"/>
      <c r="D168" s="170"/>
      <c r="E168" s="170"/>
      <c r="F168" s="170"/>
      <c r="G168" s="170"/>
      <c r="H168" s="170"/>
      <c r="I168" s="170"/>
      <c r="J168" s="171"/>
    </row>
    <row r="169" spans="1:10" x14ac:dyDescent="0.3">
      <c r="A169" s="165"/>
      <c r="B169" s="169"/>
      <c r="C169" s="170"/>
      <c r="D169" s="170"/>
      <c r="E169" s="170"/>
      <c r="F169" s="170"/>
      <c r="G169" s="170"/>
      <c r="H169" s="170"/>
      <c r="I169" s="170"/>
      <c r="J169" s="171"/>
    </row>
    <row r="170" spans="1:10" s="3" customFormat="1" ht="19.5" customHeight="1" x14ac:dyDescent="0.3">
      <c r="A170" s="165"/>
      <c r="B170" s="169"/>
      <c r="C170" s="170"/>
      <c r="D170" s="170"/>
      <c r="E170" s="170"/>
      <c r="F170" s="170"/>
      <c r="G170" s="170"/>
      <c r="H170" s="170"/>
      <c r="I170" s="170"/>
      <c r="J170" s="171"/>
    </row>
    <row r="171" spans="1:10" ht="27" customHeight="1" x14ac:dyDescent="0.3">
      <c r="A171" s="165"/>
      <c r="B171" s="169"/>
      <c r="C171" s="170"/>
      <c r="D171" s="170"/>
      <c r="E171" s="170"/>
      <c r="F171" s="170"/>
      <c r="G171" s="170"/>
      <c r="H171" s="170"/>
      <c r="I171" s="170"/>
      <c r="J171" s="171"/>
    </row>
    <row r="172" spans="1:10" ht="15" thickBot="1" x14ac:dyDescent="0.35">
      <c r="A172" s="165"/>
      <c r="B172" s="172"/>
      <c r="C172" s="173"/>
      <c r="D172" s="173"/>
      <c r="E172" s="173"/>
      <c r="F172" s="173"/>
      <c r="G172" s="173"/>
      <c r="H172" s="173"/>
      <c r="I172" s="173"/>
      <c r="J172" s="174"/>
    </row>
    <row r="173" spans="1:10" x14ac:dyDescent="0.3">
      <c r="A173" s="47"/>
      <c r="B173" s="47"/>
      <c r="C173" s="47"/>
      <c r="D173" s="47"/>
      <c r="E173" s="47"/>
      <c r="F173" s="47"/>
      <c r="G173" s="47"/>
      <c r="H173" s="47"/>
      <c r="I173" s="47"/>
      <c r="J173" s="47"/>
    </row>
    <row r="174" spans="1:10" ht="16.2" thickBot="1" x14ac:dyDescent="0.35">
      <c r="A174" s="161" t="s">
        <v>146</v>
      </c>
      <c r="B174" s="161"/>
      <c r="C174" s="161"/>
      <c r="D174" s="161"/>
      <c r="E174" s="161"/>
      <c r="F174" s="161"/>
      <c r="G174" s="161"/>
      <c r="H174" s="161"/>
      <c r="I174" s="72"/>
      <c r="J174" s="72"/>
    </row>
    <row r="175" spans="1:10" x14ac:dyDescent="0.3">
      <c r="A175" s="165"/>
      <c r="B175" s="166"/>
      <c r="C175" s="167"/>
      <c r="D175" s="167"/>
      <c r="E175" s="167"/>
      <c r="F175" s="167"/>
      <c r="G175" s="167"/>
      <c r="H175" s="167"/>
      <c r="I175" s="167"/>
      <c r="J175" s="168"/>
    </row>
    <row r="176" spans="1:10" x14ac:dyDescent="0.3">
      <c r="A176" s="165"/>
      <c r="B176" s="169"/>
      <c r="C176" s="170"/>
      <c r="D176" s="170"/>
      <c r="E176" s="170"/>
      <c r="F176" s="170"/>
      <c r="G176" s="170"/>
      <c r="H176" s="170"/>
      <c r="I176" s="170"/>
      <c r="J176" s="171"/>
    </row>
    <row r="177" spans="1:10" x14ac:dyDescent="0.3">
      <c r="A177" s="165"/>
      <c r="B177" s="169"/>
      <c r="C177" s="170"/>
      <c r="D177" s="170"/>
      <c r="E177" s="170"/>
      <c r="F177" s="170"/>
      <c r="G177" s="170"/>
      <c r="H177" s="170"/>
      <c r="I177" s="170"/>
      <c r="J177" s="171"/>
    </row>
    <row r="178" spans="1:10" x14ac:dyDescent="0.3">
      <c r="A178" s="165"/>
      <c r="B178" s="169"/>
      <c r="C178" s="170"/>
      <c r="D178" s="170"/>
      <c r="E178" s="170"/>
      <c r="F178" s="170"/>
      <c r="G178" s="170"/>
      <c r="H178" s="170"/>
      <c r="I178" s="170"/>
      <c r="J178" s="171"/>
    </row>
    <row r="179" spans="1:10" ht="7.5" customHeight="1" x14ac:dyDescent="0.3">
      <c r="A179" s="165"/>
      <c r="B179" s="169"/>
      <c r="C179" s="170"/>
      <c r="D179" s="170"/>
      <c r="E179" s="170"/>
      <c r="F179" s="170"/>
      <c r="G179" s="170"/>
      <c r="H179" s="170"/>
      <c r="I179" s="170"/>
      <c r="J179" s="171"/>
    </row>
    <row r="180" spans="1:10" x14ac:dyDescent="0.3">
      <c r="A180" s="165"/>
      <c r="B180" s="169"/>
      <c r="C180" s="170"/>
      <c r="D180" s="170"/>
      <c r="E180" s="170"/>
      <c r="F180" s="170"/>
      <c r="G180" s="170"/>
      <c r="H180" s="170"/>
      <c r="I180" s="170"/>
      <c r="J180" s="171"/>
    </row>
    <row r="181" spans="1:10" x14ac:dyDescent="0.3">
      <c r="A181" s="165"/>
      <c r="B181" s="169"/>
      <c r="C181" s="170"/>
      <c r="D181" s="170"/>
      <c r="E181" s="170"/>
      <c r="F181" s="170"/>
      <c r="G181" s="170"/>
      <c r="H181" s="170"/>
      <c r="I181" s="170"/>
      <c r="J181" s="171"/>
    </row>
    <row r="182" spans="1:10" ht="15" thickBot="1" x14ac:dyDescent="0.35">
      <c r="A182" s="165"/>
      <c r="B182" s="172"/>
      <c r="C182" s="173"/>
      <c r="D182" s="173"/>
      <c r="E182" s="173"/>
      <c r="F182" s="173"/>
      <c r="G182" s="173"/>
      <c r="H182" s="173"/>
      <c r="I182" s="173"/>
      <c r="J182" s="174"/>
    </row>
    <row r="184" spans="1:10" ht="15.6" x14ac:dyDescent="0.3">
      <c r="A184" s="175" t="s">
        <v>2</v>
      </c>
      <c r="B184" s="176"/>
      <c r="C184" s="176"/>
      <c r="D184" s="176"/>
      <c r="E184" s="176"/>
      <c r="F184" s="176"/>
      <c r="G184" s="177"/>
      <c r="I184" s="178" t="s">
        <v>147</v>
      </c>
      <c r="J184" s="179"/>
    </row>
    <row r="185" spans="1:10" x14ac:dyDescent="0.3">
      <c r="A185" s="146" t="s">
        <v>148</v>
      </c>
      <c r="B185" s="147"/>
      <c r="C185" s="147"/>
      <c r="D185" s="147"/>
      <c r="E185" s="147"/>
      <c r="F185" s="147"/>
      <c r="G185" s="148"/>
      <c r="I185" s="155" t="s">
        <v>149</v>
      </c>
      <c r="J185" s="156"/>
    </row>
    <row r="186" spans="1:10" x14ac:dyDescent="0.3">
      <c r="A186" s="149"/>
      <c r="B186" s="150"/>
      <c r="C186" s="150"/>
      <c r="D186" s="150"/>
      <c r="E186" s="150"/>
      <c r="F186" s="150"/>
      <c r="G186" s="151"/>
      <c r="I186" s="157"/>
      <c r="J186" s="158"/>
    </row>
    <row r="187" spans="1:10" x14ac:dyDescent="0.3">
      <c r="A187" s="149"/>
      <c r="B187" s="150"/>
      <c r="C187" s="150"/>
      <c r="D187" s="150"/>
      <c r="E187" s="150"/>
      <c r="F187" s="150"/>
      <c r="G187" s="151"/>
      <c r="I187" s="157"/>
      <c r="J187" s="158"/>
    </row>
    <row r="188" spans="1:10" x14ac:dyDescent="0.3">
      <c r="A188" s="149"/>
      <c r="B188" s="150"/>
      <c r="C188" s="150"/>
      <c r="D188" s="150"/>
      <c r="E188" s="150"/>
      <c r="F188" s="150"/>
      <c r="G188" s="151"/>
      <c r="I188" s="157"/>
      <c r="J188" s="158"/>
    </row>
    <row r="189" spans="1:10" x14ac:dyDescent="0.3">
      <c r="A189" s="149"/>
      <c r="B189" s="150"/>
      <c r="C189" s="150"/>
      <c r="D189" s="150"/>
      <c r="E189" s="150"/>
      <c r="F189" s="150"/>
      <c r="G189" s="151"/>
      <c r="I189" s="157"/>
      <c r="J189" s="158"/>
    </row>
    <row r="190" spans="1:10" x14ac:dyDescent="0.3">
      <c r="A190" s="149"/>
      <c r="B190" s="150"/>
      <c r="C190" s="150"/>
      <c r="D190" s="150"/>
      <c r="E190" s="150"/>
      <c r="F190" s="150"/>
      <c r="G190" s="151"/>
      <c r="I190" s="157"/>
      <c r="J190" s="158"/>
    </row>
    <row r="191" spans="1:10" x14ac:dyDescent="0.3">
      <c r="A191" s="149"/>
      <c r="B191" s="150"/>
      <c r="C191" s="150"/>
      <c r="D191" s="150"/>
      <c r="E191" s="150"/>
      <c r="F191" s="150"/>
      <c r="G191" s="151"/>
      <c r="I191" s="157"/>
      <c r="J191" s="158"/>
    </row>
    <row r="192" spans="1:10" x14ac:dyDescent="0.3">
      <c r="A192" s="152"/>
      <c r="B192" s="153"/>
      <c r="C192" s="153"/>
      <c r="D192" s="153"/>
      <c r="E192" s="153"/>
      <c r="F192" s="153"/>
      <c r="G192" s="154"/>
      <c r="I192" s="159"/>
      <c r="J192" s="160"/>
    </row>
  </sheetData>
  <sheetProtection algorithmName="SHA-512" hashValue="TuhMKhFW0UDtm6ph9sgJU3HyLAWEPD/CgxATHgcGcnNPzn4RF215Hdg01IE8md6ov/caCcUdMxl5CSFL7Oavbg==" saltValue="uVlNT/n3CpZNrczO5WlEQA==" spinCount="100000" sheet="1" objects="1" scenarios="1"/>
  <mergeCells count="150">
    <mergeCell ref="B74:E74"/>
    <mergeCell ref="B75:E75"/>
    <mergeCell ref="B76:E76"/>
    <mergeCell ref="B78:E78"/>
    <mergeCell ref="B77:E77"/>
    <mergeCell ref="B80:E80"/>
    <mergeCell ref="B81:E81"/>
    <mergeCell ref="B82:E82"/>
    <mergeCell ref="B89:E89"/>
    <mergeCell ref="B90:E90"/>
    <mergeCell ref="B91:E91"/>
    <mergeCell ref="B92:E92"/>
    <mergeCell ref="B93:E93"/>
    <mergeCell ref="B83:E83"/>
    <mergeCell ref="B84:E84"/>
    <mergeCell ref="B85:E85"/>
    <mergeCell ref="B86:E86"/>
    <mergeCell ref="B87:E87"/>
    <mergeCell ref="B88:E88"/>
    <mergeCell ref="A185:G192"/>
    <mergeCell ref="I185:J192"/>
    <mergeCell ref="B66:E66"/>
    <mergeCell ref="B67:E67"/>
    <mergeCell ref="B68:E68"/>
    <mergeCell ref="B69:E69"/>
    <mergeCell ref="B70:E70"/>
    <mergeCell ref="A165:A172"/>
    <mergeCell ref="B165:J172"/>
    <mergeCell ref="A174:H174"/>
    <mergeCell ref="A175:A182"/>
    <mergeCell ref="B175:J182"/>
    <mergeCell ref="A184:G184"/>
    <mergeCell ref="I184:J184"/>
    <mergeCell ref="B156:E156"/>
    <mergeCell ref="B157:E157"/>
    <mergeCell ref="B158:E158"/>
    <mergeCell ref="B159:E159"/>
    <mergeCell ref="B162:I162"/>
    <mergeCell ref="A164:H164"/>
    <mergeCell ref="B150:E150"/>
    <mergeCell ref="B96:E96"/>
    <mergeCell ref="B97:E97"/>
    <mergeCell ref="B95:E95"/>
    <mergeCell ref="B151:E151"/>
    <mergeCell ref="B152:E152"/>
    <mergeCell ref="B153:E153"/>
    <mergeCell ref="B154:E154"/>
    <mergeCell ref="B155:E155"/>
    <mergeCell ref="B148:E148"/>
    <mergeCell ref="B149:E149"/>
    <mergeCell ref="B146:E146"/>
    <mergeCell ref="B126:E126"/>
    <mergeCell ref="B127:E127"/>
    <mergeCell ref="B128:E128"/>
    <mergeCell ref="B129:E129"/>
    <mergeCell ref="B130:E130"/>
    <mergeCell ref="B141:E141"/>
    <mergeCell ref="B139:E139"/>
    <mergeCell ref="B140:E140"/>
    <mergeCell ref="B136:E136"/>
    <mergeCell ref="B137:E137"/>
    <mergeCell ref="B138:E138"/>
    <mergeCell ref="B132:E132"/>
    <mergeCell ref="B133:E133"/>
    <mergeCell ref="B134:E134"/>
    <mergeCell ref="B135:E135"/>
    <mergeCell ref="B113:E113"/>
    <mergeCell ref="B114:E114"/>
    <mergeCell ref="B115:E115"/>
    <mergeCell ref="B116:E116"/>
    <mergeCell ref="B106:E106"/>
    <mergeCell ref="B107:E107"/>
    <mergeCell ref="B143:E143"/>
    <mergeCell ref="B144:E144"/>
    <mergeCell ref="B145:E145"/>
    <mergeCell ref="B123:E123"/>
    <mergeCell ref="B124:E124"/>
    <mergeCell ref="B125:E125"/>
    <mergeCell ref="B119:E119"/>
    <mergeCell ref="B120:E120"/>
    <mergeCell ref="B121:E121"/>
    <mergeCell ref="B122:E122"/>
    <mergeCell ref="B117:E117"/>
    <mergeCell ref="B118:E118"/>
    <mergeCell ref="B111:E111"/>
    <mergeCell ref="B112:E112"/>
    <mergeCell ref="B108:E108"/>
    <mergeCell ref="B98:E98"/>
    <mergeCell ref="B101:E101"/>
    <mergeCell ref="B103:E103"/>
    <mergeCell ref="B110:E110"/>
    <mergeCell ref="B100:E100"/>
    <mergeCell ref="B99:E99"/>
    <mergeCell ref="B102:E102"/>
    <mergeCell ref="B104:E104"/>
    <mergeCell ref="B105:E105"/>
    <mergeCell ref="B44:E44"/>
    <mergeCell ref="B45:E45"/>
    <mergeCell ref="B46:E46"/>
    <mergeCell ref="B47:E47"/>
    <mergeCell ref="B54:E54"/>
    <mergeCell ref="B57:E57"/>
    <mergeCell ref="B71:E71"/>
    <mergeCell ref="B72:E72"/>
    <mergeCell ref="B59:E59"/>
    <mergeCell ref="B60:E60"/>
    <mergeCell ref="B48:E48"/>
    <mergeCell ref="B49:E49"/>
    <mergeCell ref="B50:E50"/>
    <mergeCell ref="B51:E51"/>
    <mergeCell ref="B52:E52"/>
    <mergeCell ref="B53:E53"/>
    <mergeCell ref="B61:E61"/>
    <mergeCell ref="B62:E62"/>
    <mergeCell ref="B64:E64"/>
    <mergeCell ref="B42:E42"/>
    <mergeCell ref="B39:E39"/>
    <mergeCell ref="B40:E40"/>
    <mergeCell ref="B41:E41"/>
    <mergeCell ref="B31:E31"/>
    <mergeCell ref="B32:E32"/>
    <mergeCell ref="B33:E33"/>
    <mergeCell ref="B35:E35"/>
    <mergeCell ref="B36:E36"/>
    <mergeCell ref="B37:E37"/>
    <mergeCell ref="B24:E24"/>
    <mergeCell ref="B25:E25"/>
    <mergeCell ref="B26:E26"/>
    <mergeCell ref="B27:E27"/>
    <mergeCell ref="B28:E28"/>
    <mergeCell ref="B29:E29"/>
    <mergeCell ref="A17:J17"/>
    <mergeCell ref="B20:E20"/>
    <mergeCell ref="B21:E21"/>
    <mergeCell ref="B22:E22"/>
    <mergeCell ref="A14:B14"/>
    <mergeCell ref="C14:J14"/>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F3762B8C-7908-466E-B501-64CF0EFF905C}">
          <x14:formula1>
            <xm:f>Eenheden!$A$1:$A$8</xm:f>
          </x14:formula1>
          <xm:sqref>G149:G158</xm:sqref>
        </x14:dataValidation>
        <x14:dataValidation type="list" allowBlank="1" showInputMessage="1" showErrorMessage="1" xr:uid="{D3897FFD-E296-4779-807E-7492F0654243}">
          <x14:formula1>
            <xm:f>Eenheden!$A$1:$A$7</xm:f>
          </x14:formula1>
          <xm:sqref>G91:G92 G122:G123 G144:G145 G128:G129 G115:G116 G106:G107</xm:sqref>
        </x14:dataValidation>
        <x14:dataValidation type="list" allowBlank="1" showInputMessage="1" showErrorMessage="1" xr:uid="{DB179340-C8D7-45CD-BB98-A7918B54408F}">
          <x14:formula1>
            <xm:f>Eenheden!$A$1:$A$6</xm:f>
          </x14:formula1>
          <xm:sqref>G25:G28 G32 G36 G40:G41</xm:sqref>
        </x14:dataValidation>
        <x14:dataValidation type="list" allowBlank="1" showInputMessage="1" showErrorMessage="1" xr:uid="{02D031A4-B02B-4C08-B113-2BE8E72A22AA}">
          <x14:formula1>
            <xm:f>Eenheden!$A$1:$A$5</xm:f>
          </x14:formula1>
          <xm:sqref>G21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4FE0-BD6C-4A11-B06C-8CBF70010DC2}">
  <sheetPr>
    <pageSetUpPr fitToPage="1"/>
  </sheetPr>
  <dimension ref="A1:BO167"/>
  <sheetViews>
    <sheetView showGridLines="0" topLeftCell="A110" zoomScale="85" zoomScaleNormal="85" zoomScaleSheetLayoutView="85" workbookViewId="0">
      <selection activeCell="J137" sqref="J137"/>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3" t="s">
        <v>20</v>
      </c>
      <c r="B1" s="13"/>
      <c r="C1" s="13"/>
      <c r="D1" s="13"/>
      <c r="E1" s="13"/>
      <c r="F1" s="13"/>
      <c r="G1" s="13"/>
      <c r="H1" s="13"/>
      <c r="I1" s="187" t="s">
        <v>171</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t="str">
        <f>IF(Totaalblad!C11=0," ",Totaalblad!C11)</f>
        <v xml:space="preserve"> </v>
      </c>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00"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99">
        <f>+H21*I21</f>
        <v>0</v>
      </c>
      <c r="K21" s="87"/>
    </row>
    <row r="22" spans="1:67" ht="20.25" customHeight="1" x14ac:dyDescent="0.3">
      <c r="A22" s="38"/>
      <c r="B22" s="139" t="s">
        <v>34</v>
      </c>
      <c r="C22" s="139"/>
      <c r="D22" s="139"/>
      <c r="E22" s="139"/>
      <c r="F22" s="40"/>
      <c r="G22" s="41"/>
      <c r="H22" s="42"/>
      <c r="I22" s="43"/>
      <c r="J22" s="44">
        <f>SUM(J21:J21)</f>
        <v>0</v>
      </c>
      <c r="K22" s="87"/>
    </row>
    <row r="23" spans="1:67" x14ac:dyDescent="0.3">
      <c r="A23" s="45"/>
      <c r="B23" s="46"/>
      <c r="C23" s="47"/>
      <c r="D23" s="47"/>
      <c r="E23" s="47"/>
      <c r="F23" s="47"/>
      <c r="G23" s="48"/>
      <c r="H23" s="47"/>
      <c r="I23" s="49"/>
      <c r="J23" s="47"/>
      <c r="K23" s="87"/>
    </row>
    <row r="24" spans="1:67" s="8" customFormat="1" ht="20.25" customHeight="1" x14ac:dyDescent="0.3">
      <c r="A24" s="50"/>
      <c r="B24" s="184" t="s">
        <v>35</v>
      </c>
      <c r="C24" s="184"/>
      <c r="D24" s="184"/>
      <c r="E24" s="184"/>
      <c r="F24" s="37" t="s">
        <v>26</v>
      </c>
      <c r="G24" s="37" t="s">
        <v>27</v>
      </c>
      <c r="H24" s="37" t="s">
        <v>28</v>
      </c>
      <c r="I24" s="51" t="s">
        <v>29</v>
      </c>
      <c r="J24" s="51" t="s">
        <v>30</v>
      </c>
      <c r="K24" s="87"/>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99">
        <f>+H25*I25</f>
        <v>0</v>
      </c>
      <c r="K25" s="87"/>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99">
        <f>+H26*I26</f>
        <v>0</v>
      </c>
      <c r="K26" s="87"/>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99">
        <f>+H27*I27</f>
        <v>0</v>
      </c>
      <c r="K27" s="8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99">
        <f>+H28*I28</f>
        <v>0</v>
      </c>
      <c r="K28" s="87"/>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c r="K29" s="87"/>
    </row>
    <row r="30" spans="1:67" x14ac:dyDescent="0.3">
      <c r="A30" s="47"/>
      <c r="B30" s="47"/>
      <c r="C30" s="47"/>
      <c r="D30" s="47"/>
      <c r="E30" s="47"/>
      <c r="F30" s="47"/>
      <c r="G30" s="47"/>
      <c r="H30" s="47"/>
      <c r="I30" s="47"/>
      <c r="J30" s="47"/>
      <c r="K30" s="87"/>
    </row>
    <row r="31" spans="1:67" s="8" customFormat="1" ht="20.25" customHeight="1" x14ac:dyDescent="0.3">
      <c r="A31" s="50"/>
      <c r="B31" s="184" t="s">
        <v>43</v>
      </c>
      <c r="C31" s="184"/>
      <c r="D31" s="184"/>
      <c r="E31" s="184"/>
      <c r="F31" s="37" t="s">
        <v>26</v>
      </c>
      <c r="G31" s="37" t="s">
        <v>27</v>
      </c>
      <c r="H31" s="37" t="s">
        <v>28</v>
      </c>
      <c r="I31" s="51" t="s">
        <v>29</v>
      </c>
      <c r="J31" s="51" t="s">
        <v>30</v>
      </c>
      <c r="K31" s="87"/>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99">
        <f>+H32*I32</f>
        <v>0</v>
      </c>
      <c r="K32" s="87"/>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c r="K33" s="87"/>
    </row>
    <row r="34" spans="1:67" x14ac:dyDescent="0.3">
      <c r="A34" s="47"/>
      <c r="B34" s="47"/>
      <c r="C34" s="47"/>
      <c r="D34" s="47"/>
      <c r="E34" s="47"/>
      <c r="F34" s="47"/>
      <c r="G34" s="47"/>
      <c r="H34" s="47"/>
      <c r="I34" s="47"/>
      <c r="J34" s="47"/>
      <c r="K34" s="87"/>
    </row>
    <row r="35" spans="1:67" s="8" customFormat="1" ht="20.25" customHeight="1" x14ac:dyDescent="0.3">
      <c r="A35" s="50"/>
      <c r="B35" s="184" t="s">
        <v>45</v>
      </c>
      <c r="C35" s="184"/>
      <c r="D35" s="184"/>
      <c r="E35" s="184"/>
      <c r="F35" s="37" t="s">
        <v>26</v>
      </c>
      <c r="G35" s="37" t="s">
        <v>27</v>
      </c>
      <c r="H35" s="37" t="s">
        <v>28</v>
      </c>
      <c r="I35" s="51" t="s">
        <v>29</v>
      </c>
      <c r="J35" s="51" t="s">
        <v>30</v>
      </c>
      <c r="K35" s="87"/>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99">
        <f>+H36*I36</f>
        <v>0</v>
      </c>
      <c r="K36" s="87"/>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c r="K37" s="87"/>
    </row>
    <row r="38" spans="1:67" x14ac:dyDescent="0.3">
      <c r="A38" s="47"/>
      <c r="B38" s="47"/>
      <c r="C38" s="47"/>
      <c r="D38" s="47"/>
      <c r="E38" s="47"/>
      <c r="F38" s="47"/>
      <c r="G38" s="47"/>
      <c r="H38" s="47"/>
      <c r="I38" s="47"/>
      <c r="J38" s="47"/>
      <c r="K38" s="87"/>
    </row>
    <row r="39" spans="1:67" s="8" customFormat="1" ht="32.25" customHeight="1" x14ac:dyDescent="0.3">
      <c r="A39" s="50"/>
      <c r="B39" s="193" t="s">
        <v>47</v>
      </c>
      <c r="C39" s="193"/>
      <c r="D39" s="193"/>
      <c r="E39" s="193"/>
      <c r="F39" s="37" t="s">
        <v>26</v>
      </c>
      <c r="G39" s="37" t="s">
        <v>27</v>
      </c>
      <c r="H39" s="37" t="s">
        <v>28</v>
      </c>
      <c r="I39" s="51" t="s">
        <v>29</v>
      </c>
      <c r="J39" s="51" t="s">
        <v>30</v>
      </c>
      <c r="K39" s="8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99">
        <f>+H40*I40</f>
        <v>0</v>
      </c>
      <c r="K40" s="87"/>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39">
        <f>+H41*I41</f>
        <v>0</v>
      </c>
      <c r="K41" s="87"/>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c r="K42" s="87"/>
    </row>
    <row r="43" spans="1:67" x14ac:dyDescent="0.3">
      <c r="A43" s="47"/>
      <c r="B43" s="47"/>
      <c r="C43" s="47"/>
      <c r="D43" s="47"/>
      <c r="E43" s="47"/>
      <c r="F43" s="47"/>
      <c r="G43" s="47"/>
      <c r="H43" s="47"/>
      <c r="I43" s="47"/>
      <c r="J43" s="47"/>
      <c r="K43" s="87"/>
    </row>
    <row r="44" spans="1:67" s="8" customFormat="1" ht="33" customHeight="1" x14ac:dyDescent="0.3">
      <c r="A44" s="50"/>
      <c r="B44" s="184" t="s">
        <v>52</v>
      </c>
      <c r="C44" s="184"/>
      <c r="D44" s="184"/>
      <c r="E44" s="184"/>
      <c r="F44" s="37" t="s">
        <v>26</v>
      </c>
      <c r="G44" s="37" t="s">
        <v>53</v>
      </c>
      <c r="H44" s="37" t="s">
        <v>54</v>
      </c>
      <c r="I44" s="54" t="s">
        <v>55</v>
      </c>
      <c r="J44" s="51" t="s">
        <v>56</v>
      </c>
      <c r="K44" s="87"/>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3">
      <c r="A45" s="38"/>
      <c r="B45" s="134" t="s">
        <v>57</v>
      </c>
      <c r="C45" s="134"/>
      <c r="D45" s="134"/>
      <c r="E45" s="134"/>
      <c r="F45" s="33" t="s">
        <v>58</v>
      </c>
      <c r="G45" s="77">
        <v>3115.08</v>
      </c>
      <c r="H45" s="77">
        <f t="shared" ref="H45:H56" si="0">G45/12</f>
        <v>259.58999999999997</v>
      </c>
      <c r="I45" s="55"/>
      <c r="J45" s="79">
        <f>+H45*I45</f>
        <v>0</v>
      </c>
      <c r="K45" s="87"/>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8" customFormat="1" ht="20.25" customHeight="1" x14ac:dyDescent="0.3">
      <c r="A46" s="38"/>
      <c r="B46" s="134" t="s">
        <v>59</v>
      </c>
      <c r="C46" s="134"/>
      <c r="D46" s="134"/>
      <c r="E46" s="134"/>
      <c r="F46" s="33" t="s">
        <v>58</v>
      </c>
      <c r="G46" s="77">
        <v>3262.68</v>
      </c>
      <c r="H46" s="77">
        <f t="shared" si="0"/>
        <v>271.89</v>
      </c>
      <c r="I46" s="55"/>
      <c r="J46" s="79">
        <f>+H46*I46</f>
        <v>0</v>
      </c>
      <c r="K46" s="87"/>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8" customFormat="1" ht="20.25" customHeight="1" x14ac:dyDescent="0.3">
      <c r="A47" s="38"/>
      <c r="B47" s="134" t="s">
        <v>60</v>
      </c>
      <c r="C47" s="134"/>
      <c r="D47" s="134"/>
      <c r="E47" s="134"/>
      <c r="F47" s="33" t="s">
        <v>58</v>
      </c>
      <c r="G47" s="77">
        <v>3478.68</v>
      </c>
      <c r="H47" s="77">
        <f t="shared" si="0"/>
        <v>289.89</v>
      </c>
      <c r="I47" s="55"/>
      <c r="J47" s="79">
        <f>+H47*I47</f>
        <v>0</v>
      </c>
      <c r="K47" s="8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8" customFormat="1" ht="20.25" customHeight="1" x14ac:dyDescent="0.3">
      <c r="A48" s="38"/>
      <c r="B48" s="134" t="s">
        <v>61</v>
      </c>
      <c r="C48" s="134"/>
      <c r="D48" s="134"/>
      <c r="E48" s="134"/>
      <c r="F48" s="33" t="s">
        <v>62</v>
      </c>
      <c r="G48" s="77">
        <v>8303.4</v>
      </c>
      <c r="H48" s="77">
        <f t="shared" si="0"/>
        <v>691.94999999999993</v>
      </c>
      <c r="I48" s="55"/>
      <c r="J48" s="79">
        <f t="shared" ref="J48:J56" si="1">+H48*I48</f>
        <v>0</v>
      </c>
      <c r="K48" s="87"/>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3">
      <c r="A49" s="38"/>
      <c r="B49" s="134" t="s">
        <v>63</v>
      </c>
      <c r="C49" s="134"/>
      <c r="D49" s="134"/>
      <c r="E49" s="134"/>
      <c r="F49" s="33" t="s">
        <v>62</v>
      </c>
      <c r="G49" s="77">
        <v>8697</v>
      </c>
      <c r="H49" s="77">
        <f t="shared" si="0"/>
        <v>724.75</v>
      </c>
      <c r="I49" s="55"/>
      <c r="J49" s="79">
        <f t="shared" si="1"/>
        <v>0</v>
      </c>
      <c r="K49" s="8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3">
      <c r="A50" s="38"/>
      <c r="B50" s="134" t="s">
        <v>64</v>
      </c>
      <c r="C50" s="134"/>
      <c r="D50" s="134"/>
      <c r="E50" s="134"/>
      <c r="F50" s="33" t="s">
        <v>62</v>
      </c>
      <c r="G50" s="77">
        <v>9272.76</v>
      </c>
      <c r="H50" s="77">
        <f t="shared" si="0"/>
        <v>772.73</v>
      </c>
      <c r="I50" s="55"/>
      <c r="J50" s="79">
        <f t="shared" si="1"/>
        <v>0</v>
      </c>
      <c r="K50" s="87"/>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3">
      <c r="A51" s="38"/>
      <c r="B51" s="134" t="s">
        <v>65</v>
      </c>
      <c r="C51" s="134"/>
      <c r="D51" s="134"/>
      <c r="E51" s="134"/>
      <c r="F51" s="33" t="s">
        <v>66</v>
      </c>
      <c r="G51" s="77">
        <v>26814</v>
      </c>
      <c r="H51" s="77">
        <f t="shared" si="0"/>
        <v>2234.5</v>
      </c>
      <c r="I51" s="55"/>
      <c r="J51" s="79">
        <f t="shared" si="1"/>
        <v>0</v>
      </c>
      <c r="K51" s="87"/>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3">
      <c r="A52" s="38"/>
      <c r="B52" s="134" t="s">
        <v>67</v>
      </c>
      <c r="C52" s="134"/>
      <c r="D52" s="134"/>
      <c r="E52" s="134"/>
      <c r="F52" s="33" t="s">
        <v>66</v>
      </c>
      <c r="G52" s="77">
        <v>28085.040000000001</v>
      </c>
      <c r="H52" s="77">
        <f t="shared" si="0"/>
        <v>2340.42</v>
      </c>
      <c r="I52" s="55"/>
      <c r="J52" s="79">
        <f t="shared" si="1"/>
        <v>0</v>
      </c>
      <c r="K52" s="87"/>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3">
      <c r="A53" s="38"/>
      <c r="B53" s="134" t="s">
        <v>68</v>
      </c>
      <c r="C53" s="134"/>
      <c r="D53" s="134"/>
      <c r="E53" s="134"/>
      <c r="F53" s="33" t="s">
        <v>69</v>
      </c>
      <c r="G53" s="77">
        <v>6527.04</v>
      </c>
      <c r="H53" s="77">
        <f t="shared" si="0"/>
        <v>543.91999999999996</v>
      </c>
      <c r="I53" s="59"/>
      <c r="J53" s="79">
        <f t="shared" si="1"/>
        <v>0</v>
      </c>
      <c r="K53" s="87"/>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3">
      <c r="A54" s="38"/>
      <c r="B54" s="134" t="s">
        <v>70</v>
      </c>
      <c r="C54" s="134"/>
      <c r="D54" s="134"/>
      <c r="E54" s="134"/>
      <c r="F54" s="33" t="s">
        <v>69</v>
      </c>
      <c r="G54" s="77">
        <v>6959.16</v>
      </c>
      <c r="H54" s="77">
        <f t="shared" si="0"/>
        <v>579.92999999999995</v>
      </c>
      <c r="I54" s="59"/>
      <c r="J54" s="79">
        <f t="shared" si="1"/>
        <v>0</v>
      </c>
      <c r="K54" s="87"/>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3">
      <c r="A55" s="38"/>
      <c r="B55" s="60" t="s">
        <v>71</v>
      </c>
      <c r="C55" s="60"/>
      <c r="D55" s="60"/>
      <c r="E55" s="60"/>
      <c r="F55" s="33" t="s">
        <v>72</v>
      </c>
      <c r="G55" s="77">
        <v>17544.84</v>
      </c>
      <c r="H55" s="77">
        <f t="shared" si="0"/>
        <v>1462.07</v>
      </c>
      <c r="I55" s="59"/>
      <c r="J55" s="79">
        <f t="shared" si="1"/>
        <v>0</v>
      </c>
      <c r="K55" s="87"/>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3">
      <c r="A56" s="38"/>
      <c r="B56" s="60" t="s">
        <v>73</v>
      </c>
      <c r="C56" s="60"/>
      <c r="D56" s="60"/>
      <c r="E56" s="60"/>
      <c r="F56" s="33" t="s">
        <v>72</v>
      </c>
      <c r="G56" s="77">
        <v>18618.599999999999</v>
      </c>
      <c r="H56" s="77">
        <f t="shared" si="0"/>
        <v>1551.55</v>
      </c>
      <c r="I56" s="59"/>
      <c r="J56" s="79">
        <f t="shared" si="1"/>
        <v>0</v>
      </c>
      <c r="K56" s="87"/>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ht="20.25" customHeight="1" x14ac:dyDescent="0.3">
      <c r="A57" s="38"/>
      <c r="B57" s="139" t="s">
        <v>34</v>
      </c>
      <c r="C57" s="139"/>
      <c r="D57" s="139"/>
      <c r="E57" s="139"/>
      <c r="F57" s="40"/>
      <c r="G57" s="41"/>
      <c r="H57" s="42"/>
      <c r="I57" s="57"/>
      <c r="J57" s="44">
        <f>SUM(J45:J56)</f>
        <v>0</v>
      </c>
      <c r="K57" s="87"/>
    </row>
    <row r="58" spans="1:67" x14ac:dyDescent="0.3">
      <c r="A58" s="47"/>
      <c r="B58" s="47"/>
      <c r="C58" s="47"/>
      <c r="D58" s="47"/>
      <c r="E58" s="47"/>
      <c r="F58" s="47"/>
      <c r="G58" s="47"/>
      <c r="H58" s="47"/>
      <c r="I58" s="47"/>
      <c r="J58" s="47"/>
    </row>
    <row r="59" spans="1:67" ht="31.2" x14ac:dyDescent="0.3">
      <c r="A59" s="50"/>
      <c r="B59" s="184" t="s">
        <v>188</v>
      </c>
      <c r="C59" s="184"/>
      <c r="D59" s="184"/>
      <c r="E59" s="184"/>
      <c r="F59" s="101" t="s">
        <v>26</v>
      </c>
      <c r="G59" s="101" t="s">
        <v>53</v>
      </c>
      <c r="H59" s="101" t="s">
        <v>54</v>
      </c>
      <c r="I59" s="54" t="s">
        <v>55</v>
      </c>
      <c r="J59" s="102" t="s">
        <v>56</v>
      </c>
    </row>
    <row r="60" spans="1:67" ht="20.25" customHeight="1" x14ac:dyDescent="0.3">
      <c r="A60" s="38"/>
      <c r="B60" s="134" t="s">
        <v>189</v>
      </c>
      <c r="C60" s="134"/>
      <c r="D60" s="134"/>
      <c r="E60" s="134"/>
      <c r="F60" s="33" t="s">
        <v>190</v>
      </c>
      <c r="G60" s="77">
        <v>1082.6400000000001</v>
      </c>
      <c r="H60" s="77">
        <f>G60/6</f>
        <v>180.44000000000003</v>
      </c>
      <c r="I60" s="35"/>
      <c r="J60" s="39">
        <f>+H60*I60</f>
        <v>0</v>
      </c>
    </row>
    <row r="61" spans="1:67" ht="20.25" customHeight="1" x14ac:dyDescent="0.3">
      <c r="A61" s="38"/>
      <c r="B61" s="135" t="s">
        <v>191</v>
      </c>
      <c r="C61" s="136"/>
      <c r="D61" s="136"/>
      <c r="E61" s="137"/>
      <c r="F61" s="56" t="s">
        <v>190</v>
      </c>
      <c r="G61" s="77">
        <v>1133.94</v>
      </c>
      <c r="H61" s="77">
        <f>G61/6</f>
        <v>188.99</v>
      </c>
      <c r="I61" s="35"/>
      <c r="J61" s="39">
        <f>+H61*I61</f>
        <v>0</v>
      </c>
    </row>
    <row r="62" spans="1:67" ht="20.25" customHeight="1" x14ac:dyDescent="0.3">
      <c r="A62" s="38"/>
      <c r="B62" s="135" t="s">
        <v>192</v>
      </c>
      <c r="C62" s="136"/>
      <c r="D62" s="136"/>
      <c r="E62" s="137"/>
      <c r="F62" s="56" t="s">
        <v>190</v>
      </c>
      <c r="G62" s="77">
        <v>1209</v>
      </c>
      <c r="H62" s="77">
        <f>G62/6</f>
        <v>201.5</v>
      </c>
      <c r="I62" s="35"/>
      <c r="J62" s="79">
        <f>+H62*I62</f>
        <v>0</v>
      </c>
    </row>
    <row r="63" spans="1:67" ht="20.25" customHeight="1" x14ac:dyDescent="0.3">
      <c r="A63" s="38"/>
      <c r="B63" s="194" t="s">
        <v>34</v>
      </c>
      <c r="C63" s="195"/>
      <c r="D63" s="195"/>
      <c r="E63" s="196"/>
      <c r="F63" s="40"/>
      <c r="G63" s="41"/>
      <c r="H63" s="42"/>
      <c r="I63" s="43"/>
      <c r="J63" s="44">
        <f>SUM(J60:J62)</f>
        <v>0</v>
      </c>
    </row>
    <row r="64" spans="1:67" ht="21.75" customHeight="1" x14ac:dyDescent="0.3">
      <c r="A64" s="47"/>
      <c r="B64" s="47"/>
      <c r="C64" s="47"/>
      <c r="D64" s="47"/>
      <c r="E64" s="47"/>
      <c r="F64" s="47"/>
      <c r="G64" s="47"/>
      <c r="H64" s="47"/>
      <c r="I64" s="47"/>
      <c r="J64" s="47"/>
    </row>
    <row r="65" spans="1:11" ht="30" customHeight="1" x14ac:dyDescent="0.3">
      <c r="A65" s="50"/>
      <c r="B65" s="184" t="s">
        <v>74</v>
      </c>
      <c r="C65" s="184"/>
      <c r="D65" s="184"/>
      <c r="E65" s="184"/>
      <c r="F65" s="37" t="s">
        <v>26</v>
      </c>
      <c r="G65" s="37" t="s">
        <v>53</v>
      </c>
      <c r="H65" s="37" t="s">
        <v>54</v>
      </c>
      <c r="I65" s="54" t="s">
        <v>55</v>
      </c>
      <c r="J65" s="51" t="s">
        <v>56</v>
      </c>
    </row>
    <row r="66" spans="1:11" ht="19.2" customHeight="1" x14ac:dyDescent="0.3">
      <c r="A66" s="38"/>
      <c r="B66" s="134" t="s">
        <v>75</v>
      </c>
      <c r="C66" s="134"/>
      <c r="D66" s="134"/>
      <c r="E66" s="134"/>
      <c r="F66" s="33" t="s">
        <v>76</v>
      </c>
      <c r="G66" s="78">
        <v>881.16</v>
      </c>
      <c r="H66" s="58">
        <f t="shared" ref="H66:H74" si="2">G66/12</f>
        <v>73.429999999999993</v>
      </c>
      <c r="I66" s="55"/>
      <c r="J66" s="79">
        <f>+H66*I66</f>
        <v>0</v>
      </c>
      <c r="K66" s="87"/>
    </row>
    <row r="67" spans="1:11" ht="19.2" customHeight="1" x14ac:dyDescent="0.3">
      <c r="A67" s="38"/>
      <c r="B67" s="134" t="s">
        <v>77</v>
      </c>
      <c r="C67" s="134"/>
      <c r="D67" s="134"/>
      <c r="E67" s="134"/>
      <c r="F67" s="33" t="s">
        <v>76</v>
      </c>
      <c r="G67" s="78">
        <v>922.92</v>
      </c>
      <c r="H67" s="58">
        <f t="shared" si="2"/>
        <v>76.91</v>
      </c>
      <c r="I67" s="55"/>
      <c r="J67" s="79">
        <f t="shared" ref="J67:J74" si="3">+H67*I67</f>
        <v>0</v>
      </c>
      <c r="K67" s="87"/>
    </row>
    <row r="68" spans="1:11" ht="19.2" customHeight="1" x14ac:dyDescent="0.3">
      <c r="A68" s="38"/>
      <c r="B68" s="134" t="s">
        <v>78</v>
      </c>
      <c r="C68" s="134"/>
      <c r="D68" s="134"/>
      <c r="E68" s="134"/>
      <c r="F68" s="33" t="s">
        <v>76</v>
      </c>
      <c r="G68" s="78">
        <v>984</v>
      </c>
      <c r="H68" s="58">
        <f t="shared" si="2"/>
        <v>82</v>
      </c>
      <c r="I68" s="55"/>
      <c r="J68" s="79">
        <f t="shared" si="3"/>
        <v>0</v>
      </c>
      <c r="K68" s="87"/>
    </row>
    <row r="69" spans="1:11" ht="19.2" customHeight="1" x14ac:dyDescent="0.3">
      <c r="A69" s="38"/>
      <c r="B69" s="134" t="s">
        <v>79</v>
      </c>
      <c r="C69" s="134"/>
      <c r="D69" s="134"/>
      <c r="E69" s="134"/>
      <c r="F69" s="33" t="s">
        <v>80</v>
      </c>
      <c r="G69" s="78">
        <v>2157.84</v>
      </c>
      <c r="H69" s="58">
        <f t="shared" si="2"/>
        <v>179.82000000000002</v>
      </c>
      <c r="I69" s="55"/>
      <c r="J69" s="79">
        <f t="shared" si="3"/>
        <v>0</v>
      </c>
      <c r="K69" s="87"/>
    </row>
    <row r="70" spans="1:11" ht="19.2" customHeight="1" x14ac:dyDescent="0.3">
      <c r="A70" s="38"/>
      <c r="B70" s="134" t="s">
        <v>81</v>
      </c>
      <c r="C70" s="134"/>
      <c r="D70" s="134"/>
      <c r="E70" s="134"/>
      <c r="F70" s="33" t="s">
        <v>80</v>
      </c>
      <c r="G70" s="78">
        <v>2260.08</v>
      </c>
      <c r="H70" s="58">
        <f t="shared" si="2"/>
        <v>188.34</v>
      </c>
      <c r="I70" s="55"/>
      <c r="J70" s="79">
        <f t="shared" si="3"/>
        <v>0</v>
      </c>
      <c r="K70" s="87"/>
    </row>
    <row r="71" spans="1:11" ht="19.2" customHeight="1" x14ac:dyDescent="0.3">
      <c r="A71" s="38"/>
      <c r="B71" s="134" t="s">
        <v>82</v>
      </c>
      <c r="C71" s="134"/>
      <c r="D71" s="134"/>
      <c r="E71" s="134"/>
      <c r="F71" s="33" t="s">
        <v>80</v>
      </c>
      <c r="G71" s="78">
        <v>2409.7199999999998</v>
      </c>
      <c r="H71" s="58">
        <f t="shared" si="2"/>
        <v>200.80999999999997</v>
      </c>
      <c r="I71" s="55"/>
      <c r="J71" s="79">
        <f t="shared" si="3"/>
        <v>0</v>
      </c>
      <c r="K71" s="87"/>
    </row>
    <row r="72" spans="1:11" ht="19.2" customHeight="1" x14ac:dyDescent="0.3">
      <c r="A72" s="38"/>
      <c r="B72" s="134" t="s">
        <v>83</v>
      </c>
      <c r="C72" s="134"/>
      <c r="D72" s="134"/>
      <c r="E72" s="134"/>
      <c r="F72" s="33" t="s">
        <v>84</v>
      </c>
      <c r="G72" s="78">
        <v>4337.88</v>
      </c>
      <c r="H72" s="58">
        <f t="shared" si="2"/>
        <v>361.49</v>
      </c>
      <c r="I72" s="55"/>
      <c r="J72" s="79">
        <f t="shared" si="3"/>
        <v>0</v>
      </c>
      <c r="K72" s="87"/>
    </row>
    <row r="73" spans="1:11" ht="19.2" customHeight="1" x14ac:dyDescent="0.3">
      <c r="A73" s="38"/>
      <c r="B73" s="134" t="s">
        <v>85</v>
      </c>
      <c r="C73" s="134"/>
      <c r="D73" s="134"/>
      <c r="E73" s="134"/>
      <c r="F73" s="56" t="s">
        <v>84</v>
      </c>
      <c r="G73" s="80">
        <v>4543.4399999999996</v>
      </c>
      <c r="H73" s="58">
        <f t="shared" si="2"/>
        <v>378.61999999999995</v>
      </c>
      <c r="I73" s="55"/>
      <c r="J73" s="79">
        <f t="shared" si="3"/>
        <v>0</v>
      </c>
      <c r="K73" s="87"/>
    </row>
    <row r="74" spans="1:11" ht="19.2" customHeight="1" x14ac:dyDescent="0.3">
      <c r="A74" s="38"/>
      <c r="B74" s="134" t="s">
        <v>86</v>
      </c>
      <c r="C74" s="134"/>
      <c r="D74" s="134"/>
      <c r="E74" s="134"/>
      <c r="F74" s="56" t="s">
        <v>84</v>
      </c>
      <c r="G74" s="80">
        <v>4844.28</v>
      </c>
      <c r="H74" s="58">
        <f t="shared" si="2"/>
        <v>403.69</v>
      </c>
      <c r="I74" s="55"/>
      <c r="J74" s="79">
        <f t="shared" si="3"/>
        <v>0</v>
      </c>
      <c r="K74" s="87"/>
    </row>
    <row r="75" spans="1:11" ht="19.2" customHeight="1" x14ac:dyDescent="0.3">
      <c r="A75" s="38"/>
      <c r="B75" s="135"/>
      <c r="C75" s="136"/>
      <c r="D75" s="136"/>
      <c r="E75" s="137"/>
      <c r="F75" s="37" t="s">
        <v>26</v>
      </c>
      <c r="G75" s="37" t="s">
        <v>27</v>
      </c>
      <c r="H75" s="37" t="s">
        <v>28</v>
      </c>
      <c r="I75" s="51" t="s">
        <v>29</v>
      </c>
      <c r="J75" s="51" t="s">
        <v>30</v>
      </c>
    </row>
    <row r="76" spans="1:11" ht="19.2" customHeight="1" x14ac:dyDescent="0.3">
      <c r="A76" s="38"/>
      <c r="B76" s="134" t="s">
        <v>87</v>
      </c>
      <c r="C76" s="134"/>
      <c r="D76" s="134"/>
      <c r="E76" s="134"/>
      <c r="F76" s="33" t="s">
        <v>88</v>
      </c>
      <c r="G76" s="34" t="s">
        <v>89</v>
      </c>
      <c r="H76" s="35"/>
      <c r="I76" s="78">
        <v>105.21</v>
      </c>
      <c r="J76" s="79">
        <f>+H76*I76</f>
        <v>0</v>
      </c>
    </row>
    <row r="77" spans="1:11" ht="19.2" customHeight="1" x14ac:dyDescent="0.3">
      <c r="A77" s="38"/>
      <c r="B77" s="134" t="s">
        <v>90</v>
      </c>
      <c r="C77" s="134"/>
      <c r="D77" s="134"/>
      <c r="E77" s="134"/>
      <c r="F77" s="33" t="s">
        <v>91</v>
      </c>
      <c r="G77" s="34" t="s">
        <v>89</v>
      </c>
      <c r="H77" s="35"/>
      <c r="I77" s="78">
        <v>105.21</v>
      </c>
      <c r="J77" s="79">
        <f>+H77*I77</f>
        <v>0</v>
      </c>
    </row>
    <row r="78" spans="1:11" ht="19.2" customHeight="1" x14ac:dyDescent="0.3">
      <c r="A78" s="38"/>
      <c r="B78" s="139" t="s">
        <v>34</v>
      </c>
      <c r="C78" s="139"/>
      <c r="D78" s="139"/>
      <c r="E78" s="139"/>
      <c r="F78" s="40"/>
      <c r="G78" s="41"/>
      <c r="H78" s="53"/>
      <c r="I78" s="43"/>
      <c r="J78" s="44">
        <f>SUM(J66:J77)</f>
        <v>0</v>
      </c>
    </row>
    <row r="79" spans="1:11" x14ac:dyDescent="0.3">
      <c r="A79" s="47"/>
      <c r="B79" s="47"/>
      <c r="C79" s="47"/>
      <c r="D79" s="47"/>
      <c r="E79" s="47"/>
      <c r="F79" s="47"/>
      <c r="G79" s="47"/>
      <c r="H79" s="47"/>
      <c r="I79" s="47"/>
      <c r="J79" s="47"/>
    </row>
    <row r="80" spans="1:11" ht="32.25" customHeight="1" x14ac:dyDescent="0.3">
      <c r="A80" s="50"/>
      <c r="B80" s="184" t="s">
        <v>92</v>
      </c>
      <c r="C80" s="184"/>
      <c r="D80" s="184"/>
      <c r="E80" s="184"/>
      <c r="F80" s="37" t="s">
        <v>26</v>
      </c>
      <c r="G80" s="37" t="s">
        <v>53</v>
      </c>
      <c r="H80" s="37" t="s">
        <v>54</v>
      </c>
      <c r="I80" s="54" t="s">
        <v>55</v>
      </c>
      <c r="J80" s="51" t="s">
        <v>56</v>
      </c>
    </row>
    <row r="81" spans="1:11" ht="19.2" customHeight="1" x14ac:dyDescent="0.3">
      <c r="A81" s="38"/>
      <c r="B81" s="134" t="s">
        <v>93</v>
      </c>
      <c r="C81" s="134"/>
      <c r="D81" s="134"/>
      <c r="E81" s="134"/>
      <c r="F81" s="33" t="s">
        <v>94</v>
      </c>
      <c r="G81" s="78">
        <v>5847.12</v>
      </c>
      <c r="H81" s="58">
        <f t="shared" ref="H81:H89" si="4">G81/12</f>
        <v>487.26</v>
      </c>
      <c r="I81" s="55"/>
      <c r="J81" s="79">
        <f>+H81*I81</f>
        <v>0</v>
      </c>
      <c r="K81" s="87"/>
    </row>
    <row r="82" spans="1:11" ht="19.2" customHeight="1" x14ac:dyDescent="0.3">
      <c r="A82" s="38"/>
      <c r="B82" s="134" t="s">
        <v>95</v>
      </c>
      <c r="C82" s="134"/>
      <c r="D82" s="134"/>
      <c r="E82" s="134"/>
      <c r="F82" s="33" t="s">
        <v>94</v>
      </c>
      <c r="G82" s="78">
        <v>6124.32</v>
      </c>
      <c r="H82" s="58">
        <f t="shared" si="4"/>
        <v>510.35999999999996</v>
      </c>
      <c r="I82" s="55"/>
      <c r="J82" s="79">
        <f t="shared" ref="J82:J89" si="5">+H82*I82</f>
        <v>0</v>
      </c>
      <c r="K82" s="87"/>
    </row>
    <row r="83" spans="1:11" ht="19.2" customHeight="1" x14ac:dyDescent="0.3">
      <c r="A83" s="38"/>
      <c r="B83" s="134" t="s">
        <v>96</v>
      </c>
      <c r="C83" s="134"/>
      <c r="D83" s="134"/>
      <c r="E83" s="134"/>
      <c r="F83" s="33" t="s">
        <v>94</v>
      </c>
      <c r="G83" s="78">
        <v>6529.68</v>
      </c>
      <c r="H83" s="58">
        <f t="shared" si="4"/>
        <v>544.14</v>
      </c>
      <c r="I83" s="55"/>
      <c r="J83" s="79">
        <f t="shared" si="5"/>
        <v>0</v>
      </c>
      <c r="K83" s="87"/>
    </row>
    <row r="84" spans="1:11" ht="19.2" customHeight="1" x14ac:dyDescent="0.3">
      <c r="A84" s="38"/>
      <c r="B84" s="134" t="s">
        <v>97</v>
      </c>
      <c r="C84" s="134"/>
      <c r="D84" s="134"/>
      <c r="E84" s="134"/>
      <c r="F84" s="33" t="s">
        <v>98</v>
      </c>
      <c r="G84" s="78">
        <v>9095.64</v>
      </c>
      <c r="H84" s="58">
        <f t="shared" si="4"/>
        <v>757.96999999999991</v>
      </c>
      <c r="I84" s="55"/>
      <c r="J84" s="79">
        <f t="shared" si="5"/>
        <v>0</v>
      </c>
      <c r="K84" s="87"/>
    </row>
    <row r="85" spans="1:11" ht="19.2" customHeight="1" x14ac:dyDescent="0.3">
      <c r="A85" s="38"/>
      <c r="B85" s="134" t="s">
        <v>99</v>
      </c>
      <c r="C85" s="134"/>
      <c r="D85" s="134"/>
      <c r="E85" s="134"/>
      <c r="F85" s="33" t="s">
        <v>98</v>
      </c>
      <c r="G85" s="78">
        <v>9526.7999999999993</v>
      </c>
      <c r="H85" s="58">
        <f t="shared" si="4"/>
        <v>793.9</v>
      </c>
      <c r="I85" s="55"/>
      <c r="J85" s="79">
        <f t="shared" si="5"/>
        <v>0</v>
      </c>
      <c r="K85" s="87"/>
    </row>
    <row r="86" spans="1:11" ht="19.2" customHeight="1" x14ac:dyDescent="0.3">
      <c r="A86" s="38"/>
      <c r="B86" s="134" t="s">
        <v>100</v>
      </c>
      <c r="C86" s="134"/>
      <c r="D86" s="134"/>
      <c r="E86" s="134"/>
      <c r="F86" s="33" t="s">
        <v>98</v>
      </c>
      <c r="G86" s="78">
        <v>10157.4</v>
      </c>
      <c r="H86" s="58">
        <f t="shared" si="4"/>
        <v>846.44999999999993</v>
      </c>
      <c r="I86" s="55"/>
      <c r="J86" s="79">
        <f t="shared" si="5"/>
        <v>0</v>
      </c>
      <c r="K86" s="87"/>
    </row>
    <row r="87" spans="1:11" ht="19.2" customHeight="1" x14ac:dyDescent="0.3">
      <c r="A87" s="38"/>
      <c r="B87" s="134" t="s">
        <v>101</v>
      </c>
      <c r="C87" s="134"/>
      <c r="D87" s="134"/>
      <c r="E87" s="134"/>
      <c r="F87" s="33" t="s">
        <v>102</v>
      </c>
      <c r="G87" s="78">
        <v>15592.44</v>
      </c>
      <c r="H87" s="58">
        <f t="shared" si="4"/>
        <v>1299.3700000000001</v>
      </c>
      <c r="I87" s="55"/>
      <c r="J87" s="79">
        <f t="shared" si="5"/>
        <v>0</v>
      </c>
      <c r="K87" s="87"/>
    </row>
    <row r="88" spans="1:11" ht="19.2" customHeight="1" x14ac:dyDescent="0.3">
      <c r="A88" s="38"/>
      <c r="B88" s="134" t="s">
        <v>103</v>
      </c>
      <c r="C88" s="134"/>
      <c r="D88" s="134"/>
      <c r="E88" s="134"/>
      <c r="F88" s="56" t="s">
        <v>102</v>
      </c>
      <c r="G88" s="80">
        <v>16331.52</v>
      </c>
      <c r="H88" s="58">
        <f t="shared" si="4"/>
        <v>1360.96</v>
      </c>
      <c r="I88" s="55"/>
      <c r="J88" s="79">
        <f t="shared" si="5"/>
        <v>0</v>
      </c>
      <c r="K88" s="87"/>
    </row>
    <row r="89" spans="1:11" ht="19.2" customHeight="1" x14ac:dyDescent="0.3">
      <c r="A89" s="38"/>
      <c r="B89" s="134" t="s">
        <v>104</v>
      </c>
      <c r="C89" s="134"/>
      <c r="D89" s="134"/>
      <c r="E89" s="134"/>
      <c r="F89" s="56" t="s">
        <v>102</v>
      </c>
      <c r="G89" s="80">
        <v>17412.72</v>
      </c>
      <c r="H89" s="58">
        <f t="shared" si="4"/>
        <v>1451.0600000000002</v>
      </c>
      <c r="I89" s="55"/>
      <c r="J89" s="79">
        <f t="shared" si="5"/>
        <v>0</v>
      </c>
      <c r="K89" s="87"/>
    </row>
    <row r="90" spans="1:11" ht="19.2" customHeight="1" x14ac:dyDescent="0.3">
      <c r="A90" s="38"/>
      <c r="B90" s="135"/>
      <c r="C90" s="136"/>
      <c r="D90" s="136"/>
      <c r="E90" s="137"/>
      <c r="F90" s="37" t="s">
        <v>26</v>
      </c>
      <c r="G90" s="37" t="s">
        <v>27</v>
      </c>
      <c r="H90" s="37" t="s">
        <v>28</v>
      </c>
      <c r="I90" s="51" t="s">
        <v>29</v>
      </c>
      <c r="J90" s="51" t="s">
        <v>30</v>
      </c>
    </row>
    <row r="91" spans="1:11" ht="19.2" customHeight="1" x14ac:dyDescent="0.3">
      <c r="A91" s="38"/>
      <c r="B91" s="134" t="s">
        <v>105</v>
      </c>
      <c r="C91" s="134"/>
      <c r="D91" s="134"/>
      <c r="E91" s="134"/>
      <c r="F91" s="33" t="s">
        <v>106</v>
      </c>
      <c r="G91" s="34" t="s">
        <v>89</v>
      </c>
      <c r="H91" s="35"/>
      <c r="I91" s="78">
        <v>71.87</v>
      </c>
      <c r="J91" s="79">
        <f t="shared" ref="J91:J115" si="6">+H91*I91</f>
        <v>0</v>
      </c>
    </row>
    <row r="92" spans="1:11" ht="19.2" customHeight="1" x14ac:dyDescent="0.3">
      <c r="A92" s="38"/>
      <c r="B92" s="134" t="s">
        <v>107</v>
      </c>
      <c r="C92" s="134"/>
      <c r="D92" s="134"/>
      <c r="E92" s="134"/>
      <c r="F92" s="33" t="s">
        <v>108</v>
      </c>
      <c r="G92" s="34" t="s">
        <v>89</v>
      </c>
      <c r="H92" s="35"/>
      <c r="I92" s="78">
        <v>71.87</v>
      </c>
      <c r="J92" s="79">
        <f t="shared" si="6"/>
        <v>0</v>
      </c>
    </row>
    <row r="93" spans="1:11" ht="31.2" x14ac:dyDescent="0.3">
      <c r="A93" s="38"/>
      <c r="B93" s="135"/>
      <c r="C93" s="136"/>
      <c r="D93" s="136"/>
      <c r="E93" s="137"/>
      <c r="F93" s="37" t="s">
        <v>26</v>
      </c>
      <c r="G93" s="37" t="s">
        <v>53</v>
      </c>
      <c r="H93" s="37" t="s">
        <v>54</v>
      </c>
      <c r="I93" s="54" t="s">
        <v>55</v>
      </c>
      <c r="J93" s="51" t="s">
        <v>56</v>
      </c>
    </row>
    <row r="94" spans="1:11" ht="19.2" customHeight="1" x14ac:dyDescent="0.3">
      <c r="A94" s="38"/>
      <c r="B94" s="134" t="s">
        <v>109</v>
      </c>
      <c r="C94" s="134"/>
      <c r="D94" s="134"/>
      <c r="E94" s="134"/>
      <c r="F94" s="33" t="s">
        <v>110</v>
      </c>
      <c r="G94" s="81">
        <v>1062.3599999999999</v>
      </c>
      <c r="H94" s="58">
        <f t="shared" ref="H94:H102" si="7">G94/12</f>
        <v>88.529999999999987</v>
      </c>
      <c r="I94" s="55"/>
      <c r="J94" s="79">
        <f>+H94*I94</f>
        <v>0</v>
      </c>
      <c r="K94" s="87"/>
    </row>
    <row r="95" spans="1:11" ht="19.2" customHeight="1" x14ac:dyDescent="0.3">
      <c r="A95" s="38"/>
      <c r="B95" s="134" t="s">
        <v>111</v>
      </c>
      <c r="C95" s="134"/>
      <c r="D95" s="134"/>
      <c r="E95" s="134"/>
      <c r="F95" s="33" t="s">
        <v>110</v>
      </c>
      <c r="G95" s="81">
        <v>1112.76</v>
      </c>
      <c r="H95" s="58">
        <f t="shared" si="7"/>
        <v>92.73</v>
      </c>
      <c r="I95" s="55"/>
      <c r="J95" s="79">
        <f t="shared" ref="J95:J102" si="8">+H95*I95</f>
        <v>0</v>
      </c>
      <c r="K95" s="87"/>
    </row>
    <row r="96" spans="1:11" ht="19.2" customHeight="1" x14ac:dyDescent="0.3">
      <c r="A96" s="38"/>
      <c r="B96" s="134" t="s">
        <v>112</v>
      </c>
      <c r="C96" s="134"/>
      <c r="D96" s="134"/>
      <c r="E96" s="134"/>
      <c r="F96" s="33" t="s">
        <v>110</v>
      </c>
      <c r="G96" s="81">
        <v>1186.32</v>
      </c>
      <c r="H96" s="58">
        <f t="shared" si="7"/>
        <v>98.86</v>
      </c>
      <c r="I96" s="55"/>
      <c r="J96" s="79">
        <f t="shared" si="8"/>
        <v>0</v>
      </c>
      <c r="K96" s="87"/>
    </row>
    <row r="97" spans="1:11" ht="19.2" customHeight="1" x14ac:dyDescent="0.3">
      <c r="A97" s="38"/>
      <c r="B97" s="134" t="s">
        <v>113</v>
      </c>
      <c r="C97" s="134"/>
      <c r="D97" s="134"/>
      <c r="E97" s="134"/>
      <c r="F97" s="33" t="s">
        <v>114</v>
      </c>
      <c r="G97" s="81">
        <v>2124.7199999999998</v>
      </c>
      <c r="H97" s="58">
        <f t="shared" si="7"/>
        <v>177.05999999999997</v>
      </c>
      <c r="I97" s="55"/>
      <c r="J97" s="79">
        <f t="shared" si="8"/>
        <v>0</v>
      </c>
      <c r="K97" s="87"/>
    </row>
    <row r="98" spans="1:11" ht="19.2" customHeight="1" x14ac:dyDescent="0.3">
      <c r="A98" s="38"/>
      <c r="B98" s="134" t="s">
        <v>115</v>
      </c>
      <c r="C98" s="134"/>
      <c r="D98" s="134"/>
      <c r="E98" s="134"/>
      <c r="F98" s="33" t="s">
        <v>114</v>
      </c>
      <c r="G98" s="81">
        <v>2225.4</v>
      </c>
      <c r="H98" s="58">
        <f t="shared" si="7"/>
        <v>185.45000000000002</v>
      </c>
      <c r="I98" s="55"/>
      <c r="J98" s="79">
        <f t="shared" si="8"/>
        <v>0</v>
      </c>
      <c r="K98" s="87"/>
    </row>
    <row r="99" spans="1:11" ht="19.2" customHeight="1" x14ac:dyDescent="0.3">
      <c r="A99" s="38"/>
      <c r="B99" s="134" t="s">
        <v>116</v>
      </c>
      <c r="C99" s="134"/>
      <c r="D99" s="134"/>
      <c r="E99" s="134"/>
      <c r="F99" s="33" t="s">
        <v>114</v>
      </c>
      <c r="G99" s="81">
        <v>2372.7600000000002</v>
      </c>
      <c r="H99" s="58">
        <f t="shared" si="7"/>
        <v>197.73000000000002</v>
      </c>
      <c r="I99" s="55"/>
      <c r="J99" s="79">
        <f t="shared" si="8"/>
        <v>0</v>
      </c>
      <c r="K99" s="87"/>
    </row>
    <row r="100" spans="1:11" ht="19.2" customHeight="1" x14ac:dyDescent="0.3">
      <c r="A100" s="38"/>
      <c r="B100" s="134" t="s">
        <v>117</v>
      </c>
      <c r="C100" s="134"/>
      <c r="D100" s="134"/>
      <c r="E100" s="134"/>
      <c r="F100" s="33" t="s">
        <v>118</v>
      </c>
      <c r="G100" s="81">
        <v>4674.24</v>
      </c>
      <c r="H100" s="58">
        <f t="shared" si="7"/>
        <v>389.52</v>
      </c>
      <c r="I100" s="55"/>
      <c r="J100" s="79">
        <f t="shared" si="8"/>
        <v>0</v>
      </c>
      <c r="K100" s="87"/>
    </row>
    <row r="101" spans="1:11" ht="19.2" customHeight="1" x14ac:dyDescent="0.3">
      <c r="A101" s="38"/>
      <c r="B101" s="134" t="s">
        <v>119</v>
      </c>
      <c r="C101" s="134"/>
      <c r="D101" s="134"/>
      <c r="E101" s="134"/>
      <c r="F101" s="56" t="s">
        <v>118</v>
      </c>
      <c r="G101" s="82">
        <v>4895.76</v>
      </c>
      <c r="H101" s="58">
        <f t="shared" si="7"/>
        <v>407.98</v>
      </c>
      <c r="I101" s="55"/>
      <c r="J101" s="79">
        <f t="shared" si="8"/>
        <v>0</v>
      </c>
      <c r="K101" s="87"/>
    </row>
    <row r="102" spans="1:11" ht="19.2" customHeight="1" x14ac:dyDescent="0.3">
      <c r="A102" s="38"/>
      <c r="B102" s="134" t="s">
        <v>120</v>
      </c>
      <c r="C102" s="134"/>
      <c r="D102" s="134"/>
      <c r="E102" s="134"/>
      <c r="F102" s="56" t="s">
        <v>118</v>
      </c>
      <c r="G102" s="82">
        <v>5219.88</v>
      </c>
      <c r="H102" s="58">
        <f t="shared" si="7"/>
        <v>434.99</v>
      </c>
      <c r="I102" s="55"/>
      <c r="J102" s="79">
        <f t="shared" si="8"/>
        <v>0</v>
      </c>
      <c r="K102" s="87"/>
    </row>
    <row r="103" spans="1:11" ht="19.2" customHeight="1" x14ac:dyDescent="0.3">
      <c r="A103" s="38"/>
      <c r="B103" s="135"/>
      <c r="C103" s="136"/>
      <c r="D103" s="136"/>
      <c r="E103" s="137"/>
      <c r="F103" s="37" t="s">
        <v>26</v>
      </c>
      <c r="G103" s="37" t="s">
        <v>27</v>
      </c>
      <c r="H103" s="37" t="s">
        <v>28</v>
      </c>
      <c r="I103" s="51" t="s">
        <v>29</v>
      </c>
      <c r="J103" s="51" t="s">
        <v>30</v>
      </c>
    </row>
    <row r="104" spans="1:11" ht="19.2" customHeight="1" x14ac:dyDescent="0.3">
      <c r="A104" s="38"/>
      <c r="B104" s="134" t="s">
        <v>121</v>
      </c>
      <c r="C104" s="134"/>
      <c r="D104" s="134"/>
      <c r="E104" s="134"/>
      <c r="F104" s="33" t="s">
        <v>122</v>
      </c>
      <c r="G104" s="34" t="s">
        <v>89</v>
      </c>
      <c r="H104" s="35"/>
      <c r="I104" s="78">
        <v>78.349999999999994</v>
      </c>
      <c r="J104" s="79">
        <f t="shared" si="6"/>
        <v>0</v>
      </c>
    </row>
    <row r="105" spans="1:11" ht="19.2" customHeight="1" x14ac:dyDescent="0.3">
      <c r="A105" s="38"/>
      <c r="B105" s="134" t="s">
        <v>123</v>
      </c>
      <c r="C105" s="134"/>
      <c r="D105" s="134"/>
      <c r="E105" s="134"/>
      <c r="F105" s="33" t="s">
        <v>124</v>
      </c>
      <c r="G105" s="34" t="s">
        <v>89</v>
      </c>
      <c r="H105" s="35"/>
      <c r="I105" s="78">
        <v>78.349999999999994</v>
      </c>
      <c r="J105" s="79">
        <f t="shared" si="6"/>
        <v>0</v>
      </c>
    </row>
    <row r="106" spans="1:11" ht="31.2" x14ac:dyDescent="0.3">
      <c r="A106" s="38"/>
      <c r="B106" s="143"/>
      <c r="C106" s="144"/>
      <c r="D106" s="144"/>
      <c r="E106" s="145"/>
      <c r="F106" s="37" t="s">
        <v>26</v>
      </c>
      <c r="G106" s="37" t="s">
        <v>53</v>
      </c>
      <c r="H106" s="37" t="s">
        <v>54</v>
      </c>
      <c r="I106" s="54" t="s">
        <v>55</v>
      </c>
      <c r="J106" s="51" t="s">
        <v>56</v>
      </c>
    </row>
    <row r="107" spans="1:11" ht="19.2" customHeight="1" x14ac:dyDescent="0.3">
      <c r="A107" s="38"/>
      <c r="B107" s="134" t="s">
        <v>125</v>
      </c>
      <c r="C107" s="134"/>
      <c r="D107" s="134"/>
      <c r="E107" s="134"/>
      <c r="F107" s="33" t="s">
        <v>126</v>
      </c>
      <c r="G107" s="78">
        <v>2126.16</v>
      </c>
      <c r="H107" s="58">
        <f t="shared" ref="H107:H112" si="9">G107/12</f>
        <v>177.17999999999998</v>
      </c>
      <c r="I107" s="55"/>
      <c r="J107" s="79">
        <f>+H107*I107</f>
        <v>0</v>
      </c>
      <c r="K107" s="87"/>
    </row>
    <row r="108" spans="1:11" ht="19.2" customHeight="1" x14ac:dyDescent="0.3">
      <c r="A108" s="38"/>
      <c r="B108" s="134" t="s">
        <v>127</v>
      </c>
      <c r="C108" s="134"/>
      <c r="D108" s="134"/>
      <c r="E108" s="134"/>
      <c r="F108" s="33" t="s">
        <v>126</v>
      </c>
      <c r="G108" s="78">
        <v>2226.96</v>
      </c>
      <c r="H108" s="58">
        <f t="shared" si="9"/>
        <v>185.58</v>
      </c>
      <c r="I108" s="55"/>
      <c r="J108" s="79">
        <f t="shared" ref="J108:J112" si="10">+H108*I108</f>
        <v>0</v>
      </c>
      <c r="K108" s="87"/>
    </row>
    <row r="109" spans="1:11" ht="19.2" customHeight="1" x14ac:dyDescent="0.3">
      <c r="A109" s="38"/>
      <c r="B109" s="134" t="s">
        <v>128</v>
      </c>
      <c r="C109" s="134"/>
      <c r="D109" s="134"/>
      <c r="E109" s="134"/>
      <c r="F109" s="33" t="s">
        <v>126</v>
      </c>
      <c r="G109" s="78">
        <v>2374.3200000000002</v>
      </c>
      <c r="H109" s="58">
        <f t="shared" si="9"/>
        <v>197.86</v>
      </c>
      <c r="I109" s="55"/>
      <c r="J109" s="79">
        <f t="shared" si="10"/>
        <v>0</v>
      </c>
      <c r="K109" s="87"/>
    </row>
    <row r="110" spans="1:11" ht="19.2" customHeight="1" x14ac:dyDescent="0.3">
      <c r="A110" s="38"/>
      <c r="B110" s="134" t="s">
        <v>129</v>
      </c>
      <c r="C110" s="134"/>
      <c r="D110" s="134"/>
      <c r="E110" s="134"/>
      <c r="F110" s="33" t="s">
        <v>130</v>
      </c>
      <c r="G110" s="78">
        <v>4252.32</v>
      </c>
      <c r="H110" s="58">
        <f t="shared" si="9"/>
        <v>354.35999999999996</v>
      </c>
      <c r="I110" s="55"/>
      <c r="J110" s="79">
        <f t="shared" si="10"/>
        <v>0</v>
      </c>
      <c r="K110" s="87"/>
    </row>
    <row r="111" spans="1:11" ht="19.2" customHeight="1" x14ac:dyDescent="0.3">
      <c r="A111" s="38"/>
      <c r="B111" s="134" t="s">
        <v>131</v>
      </c>
      <c r="C111" s="134"/>
      <c r="D111" s="134"/>
      <c r="E111" s="134"/>
      <c r="F111" s="56" t="s">
        <v>130</v>
      </c>
      <c r="G111" s="80">
        <v>4453.92</v>
      </c>
      <c r="H111" s="58">
        <f t="shared" si="9"/>
        <v>371.16</v>
      </c>
      <c r="I111" s="55"/>
      <c r="J111" s="79">
        <f t="shared" si="10"/>
        <v>0</v>
      </c>
      <c r="K111" s="87"/>
    </row>
    <row r="112" spans="1:11" ht="19.2" customHeight="1" x14ac:dyDescent="0.3">
      <c r="A112" s="38"/>
      <c r="B112" s="134" t="s">
        <v>132</v>
      </c>
      <c r="C112" s="134"/>
      <c r="D112" s="134"/>
      <c r="E112" s="134"/>
      <c r="F112" s="56" t="s">
        <v>130</v>
      </c>
      <c r="G112" s="80">
        <v>4748.76</v>
      </c>
      <c r="H112" s="58">
        <f t="shared" si="9"/>
        <v>395.73</v>
      </c>
      <c r="I112" s="55"/>
      <c r="J112" s="79">
        <f t="shared" si="10"/>
        <v>0</v>
      </c>
      <c r="K112" s="87"/>
    </row>
    <row r="113" spans="1:67" ht="19.2" customHeight="1" x14ac:dyDescent="0.3">
      <c r="A113" s="38"/>
      <c r="B113" s="135"/>
      <c r="C113" s="136"/>
      <c r="D113" s="136"/>
      <c r="E113" s="137"/>
      <c r="F113" s="37" t="s">
        <v>26</v>
      </c>
      <c r="G113" s="37" t="s">
        <v>27</v>
      </c>
      <c r="H113" s="37" t="s">
        <v>28</v>
      </c>
      <c r="I113" s="51" t="s">
        <v>29</v>
      </c>
      <c r="J113" s="51" t="s">
        <v>30</v>
      </c>
    </row>
    <row r="114" spans="1:67" ht="19.2" customHeight="1" x14ac:dyDescent="0.3">
      <c r="A114" s="38"/>
      <c r="B114" s="134" t="s">
        <v>133</v>
      </c>
      <c r="C114" s="134"/>
      <c r="D114" s="134"/>
      <c r="E114" s="134"/>
      <c r="F114" s="33" t="s">
        <v>134</v>
      </c>
      <c r="G114" s="34" t="s">
        <v>89</v>
      </c>
      <c r="H114" s="35"/>
      <c r="I114" s="78">
        <v>117.61</v>
      </c>
      <c r="J114" s="79">
        <f t="shared" si="6"/>
        <v>0</v>
      </c>
    </row>
    <row r="115" spans="1:67" ht="19.2" customHeight="1" x14ac:dyDescent="0.3">
      <c r="A115" s="38"/>
      <c r="B115" s="134" t="s">
        <v>135</v>
      </c>
      <c r="C115" s="134"/>
      <c r="D115" s="134"/>
      <c r="E115" s="134"/>
      <c r="F115" s="33" t="s">
        <v>136</v>
      </c>
      <c r="G115" s="34" t="s">
        <v>89</v>
      </c>
      <c r="H115" s="35"/>
      <c r="I115" s="78">
        <v>117.61</v>
      </c>
      <c r="J115" s="79">
        <f t="shared" si="6"/>
        <v>0</v>
      </c>
    </row>
    <row r="116" spans="1:67" ht="19.2" customHeight="1" x14ac:dyDescent="0.3">
      <c r="A116" s="38"/>
      <c r="B116" s="139" t="s">
        <v>34</v>
      </c>
      <c r="C116" s="139"/>
      <c r="D116" s="139"/>
      <c r="E116" s="139"/>
      <c r="F116" s="40"/>
      <c r="G116" s="41"/>
      <c r="H116" s="42"/>
      <c r="I116" s="43"/>
      <c r="J116" s="44">
        <f>SUM(J81:J115)</f>
        <v>0</v>
      </c>
    </row>
    <row r="117" spans="1:67" ht="15.6" x14ac:dyDescent="0.3">
      <c r="A117" s="47"/>
      <c r="B117" s="62"/>
      <c r="C117" s="62"/>
      <c r="D117" s="62"/>
      <c r="E117" s="62"/>
      <c r="F117" s="63"/>
      <c r="G117" s="63"/>
      <c r="H117" s="64"/>
      <c r="I117" s="65"/>
      <c r="J117" s="66"/>
    </row>
    <row r="118" spans="1:67" ht="20.25" customHeight="1" x14ac:dyDescent="0.3">
      <c r="A118" s="50"/>
      <c r="B118" s="140" t="s">
        <v>137</v>
      </c>
      <c r="C118" s="141"/>
      <c r="D118" s="141"/>
      <c r="E118" s="142"/>
      <c r="F118" s="37" t="s">
        <v>26</v>
      </c>
      <c r="G118" s="37" t="s">
        <v>27</v>
      </c>
      <c r="H118" s="37" t="s">
        <v>28</v>
      </c>
      <c r="I118" s="51" t="s">
        <v>29</v>
      </c>
      <c r="J118" s="51" t="s">
        <v>30</v>
      </c>
    </row>
    <row r="119" spans="1:67" ht="19.2" customHeight="1" x14ac:dyDescent="0.3">
      <c r="A119" s="38"/>
      <c r="B119" s="135" t="s">
        <v>138</v>
      </c>
      <c r="C119" s="136"/>
      <c r="D119" s="136"/>
      <c r="E119" s="137"/>
      <c r="F119" s="33" t="s">
        <v>139</v>
      </c>
      <c r="G119" s="34" t="s">
        <v>89</v>
      </c>
      <c r="H119" s="35"/>
      <c r="I119" s="77">
        <v>66.45</v>
      </c>
      <c r="J119" s="79">
        <f>+H119*I119</f>
        <v>0</v>
      </c>
    </row>
    <row r="120" spans="1:67" ht="19.2" customHeight="1" x14ac:dyDescent="0.3">
      <c r="A120" s="38"/>
      <c r="B120" s="134" t="s">
        <v>140</v>
      </c>
      <c r="C120" s="134"/>
      <c r="D120" s="134"/>
      <c r="E120" s="134"/>
      <c r="F120" s="33" t="s">
        <v>141</v>
      </c>
      <c r="G120" s="34" t="s">
        <v>89</v>
      </c>
      <c r="H120" s="35"/>
      <c r="I120" s="78">
        <v>115.32</v>
      </c>
      <c r="J120" s="79">
        <f>+H120*I120</f>
        <v>0</v>
      </c>
    </row>
    <row r="121" spans="1:67" ht="19.2" customHeight="1" x14ac:dyDescent="0.3">
      <c r="A121" s="38"/>
      <c r="B121" s="139" t="s">
        <v>34</v>
      </c>
      <c r="C121" s="139"/>
      <c r="D121" s="139"/>
      <c r="E121" s="139"/>
      <c r="F121" s="40"/>
      <c r="G121" s="41"/>
      <c r="H121" s="42"/>
      <c r="I121" s="43"/>
      <c r="J121" s="44">
        <f>SUM(J119:J120)</f>
        <v>0</v>
      </c>
    </row>
    <row r="122" spans="1:67" x14ac:dyDescent="0.3">
      <c r="A122" s="47"/>
      <c r="B122" s="47"/>
      <c r="C122" s="47"/>
      <c r="D122" s="47"/>
      <c r="E122" s="47"/>
      <c r="F122" s="47"/>
      <c r="G122" s="47"/>
      <c r="H122" s="47"/>
      <c r="I122" s="47"/>
      <c r="J122" s="47"/>
    </row>
    <row r="123" spans="1:67" s="8" customFormat="1" ht="21" customHeight="1" x14ac:dyDescent="0.3">
      <c r="A123" s="50"/>
      <c r="B123" s="138" t="s">
        <v>142</v>
      </c>
      <c r="C123" s="138"/>
      <c r="D123" s="138"/>
      <c r="E123" s="138"/>
      <c r="F123" s="36" t="s">
        <v>26</v>
      </c>
      <c r="G123" s="36" t="s">
        <v>27</v>
      </c>
      <c r="H123" s="37" t="s">
        <v>28</v>
      </c>
      <c r="I123" s="51" t="s">
        <v>29</v>
      </c>
      <c r="J123" s="52" t="s">
        <v>30</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67" ht="22.5" customHeight="1" x14ac:dyDescent="0.3">
      <c r="A124" s="38"/>
      <c r="B124" s="163" t="s">
        <v>143</v>
      </c>
      <c r="C124" s="163"/>
      <c r="D124" s="163"/>
      <c r="E124" s="163"/>
      <c r="F124" s="61"/>
      <c r="G124" s="61"/>
      <c r="H124" s="35"/>
      <c r="I124" s="68"/>
      <c r="J124" s="79">
        <f>+H124*I124</f>
        <v>0</v>
      </c>
    </row>
    <row r="125" spans="1:67" ht="22.5" customHeight="1" x14ac:dyDescent="0.3">
      <c r="A125" s="38"/>
      <c r="B125" s="163" t="s">
        <v>143</v>
      </c>
      <c r="C125" s="163"/>
      <c r="D125" s="163"/>
      <c r="E125" s="163"/>
      <c r="F125" s="61"/>
      <c r="G125" s="61"/>
      <c r="H125" s="35"/>
      <c r="I125" s="68"/>
      <c r="J125" s="79">
        <f t="shared" ref="J125:J133" si="11">+H125*I125</f>
        <v>0</v>
      </c>
    </row>
    <row r="126" spans="1:67" ht="22.5" customHeight="1" x14ac:dyDescent="0.3">
      <c r="A126" s="38"/>
      <c r="B126" s="163" t="s">
        <v>143</v>
      </c>
      <c r="C126" s="163"/>
      <c r="D126" s="163"/>
      <c r="E126" s="163"/>
      <c r="F126" s="61"/>
      <c r="G126" s="61"/>
      <c r="H126" s="35"/>
      <c r="I126" s="68"/>
      <c r="J126" s="79">
        <f t="shared" si="11"/>
        <v>0</v>
      </c>
    </row>
    <row r="127" spans="1:67" ht="22.5" customHeight="1" x14ac:dyDescent="0.3">
      <c r="A127" s="38"/>
      <c r="B127" s="163" t="s">
        <v>143</v>
      </c>
      <c r="C127" s="163"/>
      <c r="D127" s="163"/>
      <c r="E127" s="163"/>
      <c r="F127" s="61"/>
      <c r="G127" s="61"/>
      <c r="H127" s="35"/>
      <c r="I127" s="68"/>
      <c r="J127" s="79">
        <f t="shared" si="11"/>
        <v>0</v>
      </c>
    </row>
    <row r="128" spans="1:67" ht="22.5" customHeight="1" x14ac:dyDescent="0.3">
      <c r="A128" s="38"/>
      <c r="B128" s="163" t="s">
        <v>143</v>
      </c>
      <c r="C128" s="163"/>
      <c r="D128" s="163"/>
      <c r="E128" s="163"/>
      <c r="F128" s="61"/>
      <c r="G128" s="61"/>
      <c r="H128" s="35"/>
      <c r="I128" s="68"/>
      <c r="J128" s="79">
        <f t="shared" si="11"/>
        <v>0</v>
      </c>
    </row>
    <row r="129" spans="1:10" ht="22.5" customHeight="1" x14ac:dyDescent="0.3">
      <c r="A129" s="38"/>
      <c r="B129" s="163" t="s">
        <v>143</v>
      </c>
      <c r="C129" s="163"/>
      <c r="D129" s="163"/>
      <c r="E129" s="163"/>
      <c r="F129" s="61"/>
      <c r="G129" s="61"/>
      <c r="H129" s="35"/>
      <c r="I129" s="68"/>
      <c r="J129" s="79">
        <f t="shared" si="11"/>
        <v>0</v>
      </c>
    </row>
    <row r="130" spans="1:10" ht="22.5" customHeight="1" x14ac:dyDescent="0.3">
      <c r="A130" s="38"/>
      <c r="B130" s="163" t="s">
        <v>143</v>
      </c>
      <c r="C130" s="163"/>
      <c r="D130" s="163"/>
      <c r="E130" s="163"/>
      <c r="F130" s="61"/>
      <c r="G130" s="61"/>
      <c r="H130" s="35"/>
      <c r="I130" s="68"/>
      <c r="J130" s="79">
        <f t="shared" si="11"/>
        <v>0</v>
      </c>
    </row>
    <row r="131" spans="1:10" ht="22.5" customHeight="1" x14ac:dyDescent="0.3">
      <c r="A131" s="38"/>
      <c r="B131" s="163" t="s">
        <v>143</v>
      </c>
      <c r="C131" s="163"/>
      <c r="D131" s="163"/>
      <c r="E131" s="163"/>
      <c r="F131" s="61"/>
      <c r="G131" s="61"/>
      <c r="H131" s="35"/>
      <c r="I131" s="68"/>
      <c r="J131" s="79">
        <f t="shared" si="11"/>
        <v>0</v>
      </c>
    </row>
    <row r="132" spans="1:10" ht="22.5" customHeight="1" x14ac:dyDescent="0.3">
      <c r="A132" s="38"/>
      <c r="B132" s="163" t="s">
        <v>143</v>
      </c>
      <c r="C132" s="163"/>
      <c r="D132" s="163"/>
      <c r="E132" s="163"/>
      <c r="F132" s="61"/>
      <c r="G132" s="61"/>
      <c r="H132" s="35"/>
      <c r="I132" s="68"/>
      <c r="J132" s="79">
        <f t="shared" si="11"/>
        <v>0</v>
      </c>
    </row>
    <row r="133" spans="1:10" ht="22.5" customHeight="1" x14ac:dyDescent="0.3">
      <c r="A133" s="38"/>
      <c r="B133" s="163" t="s">
        <v>143</v>
      </c>
      <c r="C133" s="163"/>
      <c r="D133" s="163"/>
      <c r="E133" s="163"/>
      <c r="F133" s="61"/>
      <c r="G133" s="61"/>
      <c r="H133" s="35"/>
      <c r="I133" s="68"/>
      <c r="J133" s="79">
        <f t="shared" si="11"/>
        <v>0</v>
      </c>
    </row>
    <row r="134" spans="1:10" ht="20.25" customHeight="1" x14ac:dyDescent="0.3">
      <c r="A134" s="38"/>
      <c r="B134" s="164" t="s">
        <v>34</v>
      </c>
      <c r="C134" s="164"/>
      <c r="D134" s="164"/>
      <c r="E134" s="164"/>
      <c r="F134" s="40"/>
      <c r="G134" s="41"/>
      <c r="H134" s="69"/>
      <c r="I134" s="43"/>
      <c r="J134" s="44">
        <f>SUM(J124:J133)</f>
        <v>0</v>
      </c>
    </row>
    <row r="135" spans="1:10" x14ac:dyDescent="0.3">
      <c r="A135" s="47"/>
      <c r="B135" s="47"/>
      <c r="C135" s="47"/>
      <c r="D135" s="47"/>
      <c r="E135" s="47"/>
      <c r="F135" s="47"/>
      <c r="G135" s="47"/>
      <c r="H135" s="47"/>
      <c r="I135" s="47"/>
      <c r="J135" s="47"/>
    </row>
    <row r="136" spans="1:10" x14ac:dyDescent="0.3">
      <c r="A136" s="47"/>
      <c r="B136" s="47"/>
      <c r="C136" s="47"/>
      <c r="D136" s="47"/>
      <c r="E136" s="47"/>
      <c r="F136" s="47"/>
      <c r="G136" s="47"/>
      <c r="H136" s="47"/>
      <c r="I136" s="47"/>
      <c r="J136" s="47"/>
    </row>
    <row r="137" spans="1:10" s="2" customFormat="1" ht="23.25" customHeight="1" x14ac:dyDescent="0.3">
      <c r="A137" s="70"/>
      <c r="B137" s="162" t="s">
        <v>144</v>
      </c>
      <c r="C137" s="162"/>
      <c r="D137" s="162"/>
      <c r="E137" s="162"/>
      <c r="F137" s="162"/>
      <c r="G137" s="162"/>
      <c r="H137" s="162"/>
      <c r="I137" s="162"/>
      <c r="J137" s="71">
        <f>+J22+J29+J33+J37+J42+J57+J78+J116+J121+J134+J63</f>
        <v>0</v>
      </c>
    </row>
    <row r="138" spans="1:10" x14ac:dyDescent="0.3">
      <c r="A138" s="47"/>
      <c r="B138" s="47"/>
      <c r="C138" s="47"/>
      <c r="D138" s="47"/>
      <c r="E138" s="47"/>
      <c r="F138" s="47"/>
      <c r="G138" s="47"/>
      <c r="H138" s="47"/>
      <c r="I138" s="47"/>
      <c r="J138" s="47"/>
    </row>
    <row r="139" spans="1:10" s="3" customFormat="1" ht="19.5" customHeight="1" thickBot="1" x14ac:dyDescent="0.35">
      <c r="A139" s="161" t="s">
        <v>145</v>
      </c>
      <c r="B139" s="161"/>
      <c r="C139" s="161"/>
      <c r="D139" s="161"/>
      <c r="E139" s="161"/>
      <c r="F139" s="161"/>
      <c r="G139" s="161"/>
      <c r="H139" s="161"/>
      <c r="I139" s="72"/>
      <c r="J139" s="72"/>
    </row>
    <row r="140" spans="1:10" x14ac:dyDescent="0.3">
      <c r="A140" s="165"/>
      <c r="B140" s="166"/>
      <c r="C140" s="167"/>
      <c r="D140" s="167"/>
      <c r="E140" s="167"/>
      <c r="F140" s="167"/>
      <c r="G140" s="167"/>
      <c r="H140" s="167"/>
      <c r="I140" s="167"/>
      <c r="J140" s="168"/>
    </row>
    <row r="141" spans="1:10" x14ac:dyDescent="0.3">
      <c r="A141" s="165"/>
      <c r="B141" s="169"/>
      <c r="C141" s="170"/>
      <c r="D141" s="170"/>
      <c r="E141" s="170"/>
      <c r="F141" s="170"/>
      <c r="G141" s="170"/>
      <c r="H141" s="170"/>
      <c r="I141" s="170"/>
      <c r="J141" s="171"/>
    </row>
    <row r="142" spans="1:10" x14ac:dyDescent="0.3">
      <c r="A142" s="165"/>
      <c r="B142" s="169"/>
      <c r="C142" s="170"/>
      <c r="D142" s="170"/>
      <c r="E142" s="170"/>
      <c r="F142" s="170"/>
      <c r="G142" s="170"/>
      <c r="H142" s="170"/>
      <c r="I142" s="170"/>
      <c r="J142" s="171"/>
    </row>
    <row r="143" spans="1:10" x14ac:dyDescent="0.3">
      <c r="A143" s="165"/>
      <c r="B143" s="169"/>
      <c r="C143" s="170"/>
      <c r="D143" s="170"/>
      <c r="E143" s="170"/>
      <c r="F143" s="170"/>
      <c r="G143" s="170"/>
      <c r="H143" s="170"/>
      <c r="I143" s="170"/>
      <c r="J143" s="171"/>
    </row>
    <row r="144" spans="1:10" x14ac:dyDescent="0.3">
      <c r="A144" s="165"/>
      <c r="B144" s="169"/>
      <c r="C144" s="170"/>
      <c r="D144" s="170"/>
      <c r="E144" s="170"/>
      <c r="F144" s="170"/>
      <c r="G144" s="170"/>
      <c r="H144" s="170"/>
      <c r="I144" s="170"/>
      <c r="J144" s="171"/>
    </row>
    <row r="145" spans="1:10" x14ac:dyDescent="0.3">
      <c r="A145" s="165"/>
      <c r="B145" s="169"/>
      <c r="C145" s="170"/>
      <c r="D145" s="170"/>
      <c r="E145" s="170"/>
      <c r="F145" s="170"/>
      <c r="G145" s="170"/>
      <c r="H145" s="170"/>
      <c r="I145" s="170"/>
      <c r="J145" s="171"/>
    </row>
    <row r="146" spans="1:10" x14ac:dyDescent="0.3">
      <c r="A146" s="165"/>
      <c r="B146" s="169"/>
      <c r="C146" s="170"/>
      <c r="D146" s="170"/>
      <c r="E146" s="170"/>
      <c r="F146" s="170"/>
      <c r="G146" s="170"/>
      <c r="H146" s="170"/>
      <c r="I146" s="170"/>
      <c r="J146" s="171"/>
    </row>
    <row r="147" spans="1:10" ht="15" thickBot="1" x14ac:dyDescent="0.35">
      <c r="A147" s="165"/>
      <c r="B147" s="172"/>
      <c r="C147" s="173"/>
      <c r="D147" s="173"/>
      <c r="E147" s="173"/>
      <c r="F147" s="173"/>
      <c r="G147" s="173"/>
      <c r="H147" s="173"/>
      <c r="I147" s="173"/>
      <c r="J147" s="174"/>
    </row>
    <row r="148" spans="1:10" x14ac:dyDescent="0.3">
      <c r="A148" s="47"/>
      <c r="B148" s="47"/>
      <c r="C148" s="47"/>
      <c r="D148" s="47"/>
      <c r="E148" s="47"/>
      <c r="F148" s="47"/>
      <c r="G148" s="47"/>
      <c r="H148" s="47"/>
      <c r="I148" s="47"/>
      <c r="J148" s="47"/>
    </row>
    <row r="149" spans="1:10" s="3" customFormat="1" ht="19.5" customHeight="1" thickBot="1" x14ac:dyDescent="0.35">
      <c r="A149" s="161" t="s">
        <v>146</v>
      </c>
      <c r="B149" s="161"/>
      <c r="C149" s="161"/>
      <c r="D149" s="161"/>
      <c r="E149" s="161"/>
      <c r="F149" s="161"/>
      <c r="G149" s="161"/>
      <c r="H149" s="161"/>
      <c r="I149" s="72"/>
      <c r="J149" s="72"/>
    </row>
    <row r="150" spans="1:10" ht="27" customHeight="1" x14ac:dyDescent="0.3">
      <c r="A150" s="165"/>
      <c r="B150" s="166"/>
      <c r="C150" s="167"/>
      <c r="D150" s="167"/>
      <c r="E150" s="167"/>
      <c r="F150" s="167"/>
      <c r="G150" s="167"/>
      <c r="H150" s="167"/>
      <c r="I150" s="167"/>
      <c r="J150" s="168"/>
    </row>
    <row r="151" spans="1:10" x14ac:dyDescent="0.3">
      <c r="A151" s="165"/>
      <c r="B151" s="169"/>
      <c r="C151" s="170"/>
      <c r="D151" s="170"/>
      <c r="E151" s="170"/>
      <c r="F151" s="170"/>
      <c r="G151" s="170"/>
      <c r="H151" s="170"/>
      <c r="I151" s="170"/>
      <c r="J151" s="171"/>
    </row>
    <row r="152" spans="1:10" x14ac:dyDescent="0.3">
      <c r="A152" s="165"/>
      <c r="B152" s="169"/>
      <c r="C152" s="170"/>
      <c r="D152" s="170"/>
      <c r="E152" s="170"/>
      <c r="F152" s="170"/>
      <c r="G152" s="170"/>
      <c r="H152" s="170"/>
      <c r="I152" s="170"/>
      <c r="J152" s="171"/>
    </row>
    <row r="153" spans="1:10" x14ac:dyDescent="0.3">
      <c r="A153" s="165"/>
      <c r="B153" s="169"/>
      <c r="C153" s="170"/>
      <c r="D153" s="170"/>
      <c r="E153" s="170"/>
      <c r="F153" s="170"/>
      <c r="G153" s="170"/>
      <c r="H153" s="170"/>
      <c r="I153" s="170"/>
      <c r="J153" s="171"/>
    </row>
    <row r="154" spans="1:10" x14ac:dyDescent="0.3">
      <c r="A154" s="165"/>
      <c r="B154" s="169"/>
      <c r="C154" s="170"/>
      <c r="D154" s="170"/>
      <c r="E154" s="170"/>
      <c r="F154" s="170"/>
      <c r="G154" s="170"/>
      <c r="H154" s="170"/>
      <c r="I154" s="170"/>
      <c r="J154" s="171"/>
    </row>
    <row r="155" spans="1:10" x14ac:dyDescent="0.3">
      <c r="A155" s="165"/>
      <c r="B155" s="169"/>
      <c r="C155" s="170"/>
      <c r="D155" s="170"/>
      <c r="E155" s="170"/>
      <c r="F155" s="170"/>
      <c r="G155" s="170"/>
      <c r="H155" s="170"/>
      <c r="I155" s="170"/>
      <c r="J155" s="171"/>
    </row>
    <row r="156" spans="1:10" x14ac:dyDescent="0.3">
      <c r="A156" s="165"/>
      <c r="B156" s="169"/>
      <c r="C156" s="170"/>
      <c r="D156" s="170"/>
      <c r="E156" s="170"/>
      <c r="F156" s="170"/>
      <c r="G156" s="170"/>
      <c r="H156" s="170"/>
      <c r="I156" s="170"/>
      <c r="J156" s="171"/>
    </row>
    <row r="157" spans="1:10" ht="15" thickBot="1" x14ac:dyDescent="0.35">
      <c r="A157" s="165"/>
      <c r="B157" s="172"/>
      <c r="C157" s="173"/>
      <c r="D157" s="173"/>
      <c r="E157" s="173"/>
      <c r="F157" s="173"/>
      <c r="G157" s="173"/>
      <c r="H157" s="173"/>
      <c r="I157" s="173"/>
      <c r="J157" s="174"/>
    </row>
    <row r="158" spans="1:10" ht="7.5" customHeight="1" x14ac:dyDescent="0.3"/>
    <row r="159" spans="1:10" ht="15.6" x14ac:dyDescent="0.3">
      <c r="A159" s="175" t="s">
        <v>2</v>
      </c>
      <c r="B159" s="176"/>
      <c r="C159" s="176"/>
      <c r="D159" s="176"/>
      <c r="E159" s="176"/>
      <c r="F159" s="176"/>
      <c r="G159" s="177"/>
      <c r="I159" s="178" t="s">
        <v>147</v>
      </c>
      <c r="J159" s="179"/>
    </row>
    <row r="160" spans="1:10" x14ac:dyDescent="0.3">
      <c r="A160" s="146" t="s">
        <v>148</v>
      </c>
      <c r="B160" s="147"/>
      <c r="C160" s="147"/>
      <c r="D160" s="147"/>
      <c r="E160" s="147"/>
      <c r="F160" s="147"/>
      <c r="G160" s="148"/>
      <c r="I160" s="155" t="s">
        <v>149</v>
      </c>
      <c r="J160" s="156"/>
    </row>
    <row r="161" spans="1:10" x14ac:dyDescent="0.3">
      <c r="A161" s="149"/>
      <c r="B161" s="150"/>
      <c r="C161" s="150"/>
      <c r="D161" s="150"/>
      <c r="E161" s="150"/>
      <c r="F161" s="150"/>
      <c r="G161" s="151"/>
      <c r="I161" s="157"/>
      <c r="J161" s="158"/>
    </row>
    <row r="162" spans="1:10" x14ac:dyDescent="0.3">
      <c r="A162" s="149"/>
      <c r="B162" s="150"/>
      <c r="C162" s="150"/>
      <c r="D162" s="150"/>
      <c r="E162" s="150"/>
      <c r="F162" s="150"/>
      <c r="G162" s="151"/>
      <c r="I162" s="157"/>
      <c r="J162" s="158"/>
    </row>
    <row r="163" spans="1:10" x14ac:dyDescent="0.3">
      <c r="A163" s="149"/>
      <c r="B163" s="150"/>
      <c r="C163" s="150"/>
      <c r="D163" s="150"/>
      <c r="E163" s="150"/>
      <c r="F163" s="150"/>
      <c r="G163" s="151"/>
      <c r="I163" s="157"/>
      <c r="J163" s="158"/>
    </row>
    <row r="164" spans="1:10" x14ac:dyDescent="0.3">
      <c r="A164" s="149"/>
      <c r="B164" s="150"/>
      <c r="C164" s="150"/>
      <c r="D164" s="150"/>
      <c r="E164" s="150"/>
      <c r="F164" s="150"/>
      <c r="G164" s="151"/>
      <c r="I164" s="157"/>
      <c r="J164" s="158"/>
    </row>
    <row r="165" spans="1:10" x14ac:dyDescent="0.3">
      <c r="A165" s="149"/>
      <c r="B165" s="150"/>
      <c r="C165" s="150"/>
      <c r="D165" s="150"/>
      <c r="E165" s="150"/>
      <c r="F165" s="150"/>
      <c r="G165" s="151"/>
      <c r="I165" s="157"/>
      <c r="J165" s="158"/>
    </row>
    <row r="166" spans="1:10" x14ac:dyDescent="0.3">
      <c r="A166" s="149"/>
      <c r="B166" s="150"/>
      <c r="C166" s="150"/>
      <c r="D166" s="150"/>
      <c r="E166" s="150"/>
      <c r="F166" s="150"/>
      <c r="G166" s="151"/>
      <c r="I166" s="157"/>
      <c r="J166" s="158"/>
    </row>
    <row r="167" spans="1:10" x14ac:dyDescent="0.3">
      <c r="A167" s="152"/>
      <c r="B167" s="153"/>
      <c r="C167" s="153"/>
      <c r="D167" s="153"/>
      <c r="E167" s="153"/>
      <c r="F167" s="153"/>
      <c r="G167" s="154"/>
      <c r="I167" s="159"/>
      <c r="J167" s="160"/>
    </row>
  </sheetData>
  <sheetProtection algorithmName="SHA-512" hashValue="de3uhD4pKIHpv3xS0kSuZGak4kwi6Vut9QENPKHNtpDHqKUN/Mzq293Db1zKJQaPMrC2Clywifk2vqWvqpZpUA==" saltValue="k3B9eaL1AKhWjflQfMVejw==" spinCount="100000" sheet="1" objects="1" scenarios="1"/>
  <mergeCells count="130">
    <mergeCell ref="B59:E59"/>
    <mergeCell ref="B60:E60"/>
    <mergeCell ref="B61:E61"/>
    <mergeCell ref="B62:E62"/>
    <mergeCell ref="B63:E63"/>
    <mergeCell ref="B150:J157"/>
    <mergeCell ref="A159:G159"/>
    <mergeCell ref="I159:J159"/>
    <mergeCell ref="A160:G167"/>
    <mergeCell ref="I160:J167"/>
    <mergeCell ref="B140:J147"/>
    <mergeCell ref="A149:H149"/>
    <mergeCell ref="A150:A157"/>
    <mergeCell ref="B132:E132"/>
    <mergeCell ref="B133:E133"/>
    <mergeCell ref="B134:E134"/>
    <mergeCell ref="B137:I137"/>
    <mergeCell ref="A139:H139"/>
    <mergeCell ref="A140:A147"/>
    <mergeCell ref="B125:E125"/>
    <mergeCell ref="B127:E127"/>
    <mergeCell ref="B128:E128"/>
    <mergeCell ref="B129:E129"/>
    <mergeCell ref="B130:E130"/>
    <mergeCell ref="B131:E131"/>
    <mergeCell ref="B119:E119"/>
    <mergeCell ref="B120:E120"/>
    <mergeCell ref="B121:E121"/>
    <mergeCell ref="B123:E123"/>
    <mergeCell ref="B124:E124"/>
    <mergeCell ref="B126:E126"/>
    <mergeCell ref="B113:E113"/>
    <mergeCell ref="B114:E114"/>
    <mergeCell ref="B115:E115"/>
    <mergeCell ref="B116:E116"/>
    <mergeCell ref="B118:E118"/>
    <mergeCell ref="B107:E107"/>
    <mergeCell ref="B108:E108"/>
    <mergeCell ref="B109:E109"/>
    <mergeCell ref="B110:E110"/>
    <mergeCell ref="B111:E111"/>
    <mergeCell ref="B112:E112"/>
    <mergeCell ref="B100:E100"/>
    <mergeCell ref="B101:E101"/>
    <mergeCell ref="B102:E102"/>
    <mergeCell ref="B104:E104"/>
    <mergeCell ref="B105:E105"/>
    <mergeCell ref="B106:E106"/>
    <mergeCell ref="B93:E93"/>
    <mergeCell ref="B94:E94"/>
    <mergeCell ref="B95:E95"/>
    <mergeCell ref="B98:E98"/>
    <mergeCell ref="B99:E99"/>
    <mergeCell ref="B96:E96"/>
    <mergeCell ref="B103:E103"/>
    <mergeCell ref="B97:E97"/>
    <mergeCell ref="B85:E85"/>
    <mergeCell ref="B86:E86"/>
    <mergeCell ref="B87:E87"/>
    <mergeCell ref="B90:E90"/>
    <mergeCell ref="B92:E92"/>
    <mergeCell ref="B78:E78"/>
    <mergeCell ref="B83:E83"/>
    <mergeCell ref="B84:E84"/>
    <mergeCell ref="B81:E81"/>
    <mergeCell ref="B89:E89"/>
    <mergeCell ref="B91:E91"/>
    <mergeCell ref="B80:E80"/>
    <mergeCell ref="B82:E82"/>
    <mergeCell ref="B88:E88"/>
    <mergeCell ref="B71:E71"/>
    <mergeCell ref="B73:E73"/>
    <mergeCell ref="B74:E74"/>
    <mergeCell ref="B75:E75"/>
    <mergeCell ref="B76:E76"/>
    <mergeCell ref="B77:E77"/>
    <mergeCell ref="B65:E65"/>
    <mergeCell ref="B66:E66"/>
    <mergeCell ref="B68:E68"/>
    <mergeCell ref="B69:E69"/>
    <mergeCell ref="B70:E70"/>
    <mergeCell ref="B72:E72"/>
    <mergeCell ref="B67:E67"/>
    <mergeCell ref="B52:E52"/>
    <mergeCell ref="B53:E53"/>
    <mergeCell ref="B54:E54"/>
    <mergeCell ref="B57:E57"/>
    <mergeCell ref="B44:E44"/>
    <mergeCell ref="B45:E45"/>
    <mergeCell ref="B46:E46"/>
    <mergeCell ref="B48:E48"/>
    <mergeCell ref="B49:E49"/>
    <mergeCell ref="B50:E50"/>
    <mergeCell ref="B51:E51"/>
    <mergeCell ref="B47:E47"/>
    <mergeCell ref="B42:E42"/>
    <mergeCell ref="B24:E24"/>
    <mergeCell ref="B25:E25"/>
    <mergeCell ref="B26:E26"/>
    <mergeCell ref="B27:E27"/>
    <mergeCell ref="B28:E28"/>
    <mergeCell ref="B29:E29"/>
    <mergeCell ref="A14:B14"/>
    <mergeCell ref="C14:J14"/>
    <mergeCell ref="A17:J17"/>
    <mergeCell ref="B20:E20"/>
    <mergeCell ref="B21:E21"/>
    <mergeCell ref="B22:E22"/>
    <mergeCell ref="B37:E37"/>
    <mergeCell ref="B39:E39"/>
    <mergeCell ref="B41:E41"/>
    <mergeCell ref="B31:E31"/>
    <mergeCell ref="B32:E32"/>
    <mergeCell ref="B33:E33"/>
    <mergeCell ref="B35:E35"/>
    <mergeCell ref="B36:E36"/>
    <mergeCell ref="B40:E40"/>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BE442F28-A29A-40FA-8171-018E64D222F4}">
          <x14:formula1>
            <xm:f>Eenheden!$A$1:$A$8</xm:f>
          </x14:formula1>
          <xm:sqref>G124:G133</xm:sqref>
        </x14:dataValidation>
        <x14:dataValidation type="list" allowBlank="1" showInputMessage="1" showErrorMessage="1" xr:uid="{78CAED21-C401-4F2C-8FD6-E8E06E4D336B}">
          <x14:formula1>
            <xm:f>Eenheden!$A$1:$A$7</xm:f>
          </x14:formula1>
          <xm:sqref>G76:G77 G104:G105 G119:G120 G114:G115 G91:G92</xm:sqref>
        </x14:dataValidation>
        <x14:dataValidation type="list" allowBlank="1" showInputMessage="1" showErrorMessage="1" xr:uid="{0AC4A099-4994-4351-8EEC-5C332649D516}">
          <x14:formula1>
            <xm:f>Eenheden!$A$1:$A$6</xm:f>
          </x14:formula1>
          <xm:sqref>G25:G28 G32 G36 G40:G41</xm:sqref>
        </x14:dataValidation>
        <x14:dataValidation type="list" allowBlank="1" showInputMessage="1" showErrorMessage="1" xr:uid="{5EBFA17B-D413-4565-BA04-9967BE234783}">
          <x14:formula1>
            <xm:f>Eenheden!$A$1:$A$5</xm:f>
          </x14:formula1>
          <xm:sqref>G21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42889-ECB3-4929-96B3-2A9DF2397E17}">
  <sheetPr>
    <pageSetUpPr fitToPage="1"/>
  </sheetPr>
  <dimension ref="A1:BO167"/>
  <sheetViews>
    <sheetView showGridLines="0" zoomScale="85" zoomScaleNormal="85" zoomScaleSheetLayoutView="85" workbookViewId="0">
      <selection activeCell="J137" sqref="J137"/>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3" t="s">
        <v>20</v>
      </c>
      <c r="B1" s="13"/>
      <c r="C1" s="13"/>
      <c r="D1" s="13"/>
      <c r="E1" s="13"/>
      <c r="F1" s="13"/>
      <c r="G1" s="13"/>
      <c r="H1" s="13"/>
      <c r="I1" s="187" t="s">
        <v>172</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t="str">
        <f>IF(Totaalblad!C11=0," ",Totaalblad!C11)</f>
        <v xml:space="preserve"> </v>
      </c>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00"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99">
        <f>+H21*I21</f>
        <v>0</v>
      </c>
    </row>
    <row r="22" spans="1:67" ht="20.25" customHeight="1" x14ac:dyDescent="0.3">
      <c r="A22" s="38"/>
      <c r="B22" s="139" t="s">
        <v>34</v>
      </c>
      <c r="C22" s="139"/>
      <c r="D22" s="139"/>
      <c r="E22" s="139"/>
      <c r="F22" s="40"/>
      <c r="G22" s="41"/>
      <c r="H22" s="42"/>
      <c r="I22" s="43"/>
      <c r="J22" s="44">
        <f>SUM(J21:J21)</f>
        <v>0</v>
      </c>
    </row>
    <row r="23" spans="1:67" x14ac:dyDescent="0.3">
      <c r="A23" s="45"/>
      <c r="B23" s="46"/>
      <c r="C23" s="47"/>
      <c r="D23" s="47"/>
      <c r="E23" s="47"/>
      <c r="F23" s="47"/>
      <c r="G23" s="48"/>
      <c r="H23" s="47"/>
      <c r="I23" s="49"/>
      <c r="J23" s="47"/>
    </row>
    <row r="24" spans="1:67" s="8" customFormat="1" ht="20.25" customHeight="1" x14ac:dyDescent="0.3">
      <c r="A24" s="50"/>
      <c r="B24" s="184" t="s">
        <v>35</v>
      </c>
      <c r="C24" s="184"/>
      <c r="D24" s="184"/>
      <c r="E24" s="184"/>
      <c r="F24" s="37" t="s">
        <v>26</v>
      </c>
      <c r="G24" s="37" t="s">
        <v>27</v>
      </c>
      <c r="H24" s="37" t="s">
        <v>28</v>
      </c>
      <c r="I24" s="51" t="s">
        <v>29</v>
      </c>
      <c r="J24" s="51" t="s">
        <v>30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9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9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9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9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row>
    <row r="30" spans="1:67" x14ac:dyDescent="0.3">
      <c r="A30" s="47"/>
      <c r="B30" s="47"/>
      <c r="C30" s="47"/>
      <c r="D30" s="47"/>
      <c r="E30" s="47"/>
      <c r="F30" s="47"/>
      <c r="G30" s="47"/>
      <c r="H30" s="47"/>
      <c r="I30" s="47"/>
      <c r="J30" s="47"/>
    </row>
    <row r="31" spans="1:67" s="8" customFormat="1" ht="20.25" customHeight="1" x14ac:dyDescent="0.3">
      <c r="A31" s="50"/>
      <c r="B31" s="184" t="s">
        <v>43</v>
      </c>
      <c r="C31" s="184"/>
      <c r="D31" s="184"/>
      <c r="E31" s="184"/>
      <c r="F31" s="37" t="s">
        <v>26</v>
      </c>
      <c r="G31" s="37" t="s">
        <v>27</v>
      </c>
      <c r="H31" s="37" t="s">
        <v>28</v>
      </c>
      <c r="I31" s="51" t="s">
        <v>29</v>
      </c>
      <c r="J31" s="51" t="s">
        <v>30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9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row>
    <row r="34" spans="1:67" x14ac:dyDescent="0.3">
      <c r="A34" s="47"/>
      <c r="B34" s="47"/>
      <c r="C34" s="47"/>
      <c r="D34" s="47"/>
      <c r="E34" s="47"/>
      <c r="F34" s="47"/>
      <c r="G34" s="47"/>
      <c r="H34" s="47"/>
      <c r="I34" s="47"/>
      <c r="J34" s="47"/>
    </row>
    <row r="35" spans="1:67" s="8" customFormat="1" ht="20.25" customHeight="1" x14ac:dyDescent="0.3">
      <c r="A35" s="50"/>
      <c r="B35" s="184" t="s">
        <v>45</v>
      </c>
      <c r="C35" s="184"/>
      <c r="D35" s="184"/>
      <c r="E35" s="184"/>
      <c r="F35" s="37" t="s">
        <v>26</v>
      </c>
      <c r="G35" s="37" t="s">
        <v>27</v>
      </c>
      <c r="H35" s="37" t="s">
        <v>28</v>
      </c>
      <c r="I35" s="51" t="s">
        <v>29</v>
      </c>
      <c r="J35" s="51" t="s">
        <v>30</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9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row>
    <row r="38" spans="1:67" x14ac:dyDescent="0.3">
      <c r="A38" s="47"/>
      <c r="B38" s="47"/>
      <c r="C38" s="47"/>
      <c r="D38" s="47"/>
      <c r="E38" s="47"/>
      <c r="F38" s="47"/>
      <c r="G38" s="47"/>
      <c r="H38" s="47"/>
      <c r="I38" s="47"/>
      <c r="J38" s="47"/>
    </row>
    <row r="39" spans="1:67" s="8" customFormat="1" ht="32.25" customHeight="1" x14ac:dyDescent="0.3">
      <c r="A39" s="50"/>
      <c r="B39" s="193" t="s">
        <v>47</v>
      </c>
      <c r="C39" s="193"/>
      <c r="D39" s="193"/>
      <c r="E39" s="193"/>
      <c r="F39" s="37" t="s">
        <v>26</v>
      </c>
      <c r="G39" s="37" t="s">
        <v>27</v>
      </c>
      <c r="H39" s="37" t="s">
        <v>28</v>
      </c>
      <c r="I39" s="51" t="s">
        <v>29</v>
      </c>
      <c r="J39" s="51" t="s">
        <v>30</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9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39">
        <f>+H41*I41</f>
        <v>0</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row>
    <row r="43" spans="1:67" x14ac:dyDescent="0.3">
      <c r="A43" s="47"/>
      <c r="B43" s="47"/>
      <c r="C43" s="47"/>
      <c r="D43" s="47"/>
      <c r="E43" s="47"/>
      <c r="F43" s="47"/>
      <c r="G43" s="47"/>
      <c r="H43" s="47"/>
      <c r="I43" s="47"/>
      <c r="J43" s="47"/>
    </row>
    <row r="44" spans="1:67" s="8" customFormat="1" ht="33" customHeight="1" x14ac:dyDescent="0.3">
      <c r="A44" s="50"/>
      <c r="B44" s="184" t="s">
        <v>52</v>
      </c>
      <c r="C44" s="184"/>
      <c r="D44" s="184"/>
      <c r="E44" s="184"/>
      <c r="F44" s="37" t="s">
        <v>26</v>
      </c>
      <c r="G44" s="37" t="s">
        <v>53</v>
      </c>
      <c r="H44" s="37" t="s">
        <v>54</v>
      </c>
      <c r="I44" s="54" t="s">
        <v>55</v>
      </c>
      <c r="J44" s="51" t="s">
        <v>56</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3">
      <c r="A45" s="38"/>
      <c r="B45" s="134" t="s">
        <v>57</v>
      </c>
      <c r="C45" s="134"/>
      <c r="D45" s="134"/>
      <c r="E45" s="134"/>
      <c r="F45" s="33" t="s">
        <v>58</v>
      </c>
      <c r="G45" s="77">
        <v>3115.08</v>
      </c>
      <c r="H45" s="77">
        <f t="shared" ref="H45:H56" si="0">G45/12</f>
        <v>259.58999999999997</v>
      </c>
      <c r="I45" s="55"/>
      <c r="J45" s="7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8" customFormat="1" ht="20.25" customHeight="1" x14ac:dyDescent="0.3">
      <c r="A46" s="38"/>
      <c r="B46" s="134" t="s">
        <v>59</v>
      </c>
      <c r="C46" s="134"/>
      <c r="D46" s="134"/>
      <c r="E46" s="134"/>
      <c r="F46" s="33" t="s">
        <v>58</v>
      </c>
      <c r="G46" s="77">
        <v>3262.68</v>
      </c>
      <c r="H46" s="77">
        <f t="shared" si="0"/>
        <v>271.89</v>
      </c>
      <c r="I46" s="55"/>
      <c r="J46" s="79">
        <f>+H46*I46</f>
        <v>0</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8" customFormat="1" ht="20.25" customHeight="1" x14ac:dyDescent="0.3">
      <c r="A47" s="38"/>
      <c r="B47" s="134" t="s">
        <v>60</v>
      </c>
      <c r="C47" s="134"/>
      <c r="D47" s="134"/>
      <c r="E47" s="134"/>
      <c r="F47" s="33" t="s">
        <v>58</v>
      </c>
      <c r="G47" s="77">
        <v>3478.68</v>
      </c>
      <c r="H47" s="77">
        <f t="shared" si="0"/>
        <v>289.89</v>
      </c>
      <c r="I47" s="55"/>
      <c r="J47" s="79">
        <f>+H47*I47</f>
        <v>0</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8" customFormat="1" ht="20.25" customHeight="1" x14ac:dyDescent="0.3">
      <c r="A48" s="38"/>
      <c r="B48" s="134" t="s">
        <v>61</v>
      </c>
      <c r="C48" s="134"/>
      <c r="D48" s="134"/>
      <c r="E48" s="134"/>
      <c r="F48" s="33" t="s">
        <v>62</v>
      </c>
      <c r="G48" s="77">
        <v>8303.4</v>
      </c>
      <c r="H48" s="77">
        <f t="shared" si="0"/>
        <v>691.94999999999993</v>
      </c>
      <c r="I48" s="55"/>
      <c r="J48" s="79">
        <f t="shared" ref="J48:J56" si="1">+H48*I48</f>
        <v>0</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3">
      <c r="A49" s="38"/>
      <c r="B49" s="134" t="s">
        <v>63</v>
      </c>
      <c r="C49" s="134"/>
      <c r="D49" s="134"/>
      <c r="E49" s="134"/>
      <c r="F49" s="33" t="s">
        <v>62</v>
      </c>
      <c r="G49" s="77">
        <v>8697</v>
      </c>
      <c r="H49" s="77">
        <f t="shared" si="0"/>
        <v>724.75</v>
      </c>
      <c r="I49" s="55"/>
      <c r="J49" s="79">
        <f t="shared" si="1"/>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3">
      <c r="A50" s="38"/>
      <c r="B50" s="134" t="s">
        <v>64</v>
      </c>
      <c r="C50" s="134"/>
      <c r="D50" s="134"/>
      <c r="E50" s="134"/>
      <c r="F50" s="33" t="s">
        <v>62</v>
      </c>
      <c r="G50" s="77">
        <v>9272.76</v>
      </c>
      <c r="H50" s="77">
        <f t="shared" si="0"/>
        <v>772.73</v>
      </c>
      <c r="I50" s="55"/>
      <c r="J50" s="79">
        <f t="shared" si="1"/>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3">
      <c r="A51" s="38"/>
      <c r="B51" s="134" t="s">
        <v>65</v>
      </c>
      <c r="C51" s="134"/>
      <c r="D51" s="134"/>
      <c r="E51" s="134"/>
      <c r="F51" s="33" t="s">
        <v>66</v>
      </c>
      <c r="G51" s="77">
        <v>26814</v>
      </c>
      <c r="H51" s="77">
        <f t="shared" si="0"/>
        <v>2234.5</v>
      </c>
      <c r="I51" s="55"/>
      <c r="J51" s="7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3">
      <c r="A52" s="38"/>
      <c r="B52" s="134" t="s">
        <v>67</v>
      </c>
      <c r="C52" s="134"/>
      <c r="D52" s="134"/>
      <c r="E52" s="134"/>
      <c r="F52" s="33" t="s">
        <v>66</v>
      </c>
      <c r="G52" s="77">
        <v>28085.040000000001</v>
      </c>
      <c r="H52" s="77">
        <f t="shared" si="0"/>
        <v>2340.42</v>
      </c>
      <c r="I52" s="55"/>
      <c r="J52" s="7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3">
      <c r="A53" s="38"/>
      <c r="B53" s="134" t="s">
        <v>68</v>
      </c>
      <c r="C53" s="134"/>
      <c r="D53" s="134"/>
      <c r="E53" s="134"/>
      <c r="F53" s="33" t="s">
        <v>69</v>
      </c>
      <c r="G53" s="77">
        <v>6527.04</v>
      </c>
      <c r="H53" s="77">
        <f t="shared" si="0"/>
        <v>543.91999999999996</v>
      </c>
      <c r="I53" s="59"/>
      <c r="J53" s="7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3">
      <c r="A54" s="38"/>
      <c r="B54" s="134" t="s">
        <v>70</v>
      </c>
      <c r="C54" s="134"/>
      <c r="D54" s="134"/>
      <c r="E54" s="134"/>
      <c r="F54" s="33" t="s">
        <v>69</v>
      </c>
      <c r="G54" s="77">
        <v>6959.16</v>
      </c>
      <c r="H54" s="77">
        <f t="shared" si="0"/>
        <v>579.92999999999995</v>
      </c>
      <c r="I54" s="59"/>
      <c r="J54" s="7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3">
      <c r="A55" s="38"/>
      <c r="B55" s="60" t="s">
        <v>71</v>
      </c>
      <c r="C55" s="60"/>
      <c r="D55" s="60"/>
      <c r="E55" s="60"/>
      <c r="F55" s="33" t="s">
        <v>72</v>
      </c>
      <c r="G55" s="77">
        <v>17544.84</v>
      </c>
      <c r="H55" s="77">
        <f t="shared" si="0"/>
        <v>1462.07</v>
      </c>
      <c r="I55" s="59"/>
      <c r="J55" s="7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3">
      <c r="A56" s="38"/>
      <c r="B56" s="60" t="s">
        <v>73</v>
      </c>
      <c r="C56" s="60"/>
      <c r="D56" s="60"/>
      <c r="E56" s="60"/>
      <c r="F56" s="33" t="s">
        <v>72</v>
      </c>
      <c r="G56" s="77">
        <v>18618.599999999999</v>
      </c>
      <c r="H56" s="77">
        <f t="shared" si="0"/>
        <v>1551.55</v>
      </c>
      <c r="I56" s="59"/>
      <c r="J56" s="7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ht="20.25" customHeight="1" x14ac:dyDescent="0.3">
      <c r="A57" s="38"/>
      <c r="B57" s="139" t="s">
        <v>34</v>
      </c>
      <c r="C57" s="139"/>
      <c r="D57" s="139"/>
      <c r="E57" s="139"/>
      <c r="F57" s="40"/>
      <c r="G57" s="41"/>
      <c r="H57" s="42"/>
      <c r="I57" s="57"/>
      <c r="J57" s="44">
        <f>SUM(J45:J56)</f>
        <v>0</v>
      </c>
    </row>
    <row r="58" spans="1:67" x14ac:dyDescent="0.3">
      <c r="A58" s="47"/>
      <c r="B58" s="47"/>
      <c r="C58" s="47"/>
      <c r="D58" s="47"/>
      <c r="E58" s="47"/>
      <c r="F58" s="47"/>
      <c r="G58" s="47"/>
      <c r="H58" s="47"/>
      <c r="I58" s="47"/>
      <c r="J58" s="47"/>
    </row>
    <row r="59" spans="1:67" ht="31.2" x14ac:dyDescent="0.3">
      <c r="A59" s="50"/>
      <c r="B59" s="184" t="s">
        <v>188</v>
      </c>
      <c r="C59" s="184"/>
      <c r="D59" s="184"/>
      <c r="E59" s="184"/>
      <c r="F59" s="101" t="s">
        <v>26</v>
      </c>
      <c r="G59" s="101" t="s">
        <v>53</v>
      </c>
      <c r="H59" s="101" t="s">
        <v>54</v>
      </c>
      <c r="I59" s="54" t="s">
        <v>55</v>
      </c>
      <c r="J59" s="102" t="s">
        <v>56</v>
      </c>
    </row>
    <row r="60" spans="1:67" ht="20.25" customHeight="1" x14ac:dyDescent="0.3">
      <c r="A60" s="38"/>
      <c r="B60" s="134" t="s">
        <v>189</v>
      </c>
      <c r="C60" s="134"/>
      <c r="D60" s="134"/>
      <c r="E60" s="134"/>
      <c r="F60" s="33" t="s">
        <v>190</v>
      </c>
      <c r="G60" s="77">
        <v>1082.6400000000001</v>
      </c>
      <c r="H60" s="77">
        <f>G60/6</f>
        <v>180.44000000000003</v>
      </c>
      <c r="I60" s="35"/>
      <c r="J60" s="39">
        <f>+H60*I60</f>
        <v>0</v>
      </c>
    </row>
    <row r="61" spans="1:67" ht="20.25" customHeight="1" x14ac:dyDescent="0.3">
      <c r="A61" s="38"/>
      <c r="B61" s="135" t="s">
        <v>191</v>
      </c>
      <c r="C61" s="136"/>
      <c r="D61" s="136"/>
      <c r="E61" s="137"/>
      <c r="F61" s="56" t="s">
        <v>190</v>
      </c>
      <c r="G61" s="77">
        <v>1133.94</v>
      </c>
      <c r="H61" s="77">
        <f>G61/6</f>
        <v>188.99</v>
      </c>
      <c r="I61" s="35"/>
      <c r="J61" s="39">
        <f>+H61*I61</f>
        <v>0</v>
      </c>
    </row>
    <row r="62" spans="1:67" ht="20.25" customHeight="1" x14ac:dyDescent="0.3">
      <c r="A62" s="38"/>
      <c r="B62" s="135" t="s">
        <v>192</v>
      </c>
      <c r="C62" s="136"/>
      <c r="D62" s="136"/>
      <c r="E62" s="137"/>
      <c r="F62" s="56" t="s">
        <v>190</v>
      </c>
      <c r="G62" s="77">
        <v>1209</v>
      </c>
      <c r="H62" s="77">
        <f>G62/6</f>
        <v>201.5</v>
      </c>
      <c r="I62" s="35"/>
      <c r="J62" s="79">
        <f>+H62*I62</f>
        <v>0</v>
      </c>
    </row>
    <row r="63" spans="1:67" ht="20.25" customHeight="1" x14ac:dyDescent="0.3">
      <c r="A63" s="38"/>
      <c r="B63" s="194" t="s">
        <v>34</v>
      </c>
      <c r="C63" s="195"/>
      <c r="D63" s="195"/>
      <c r="E63" s="196"/>
      <c r="F63" s="40"/>
      <c r="G63" s="41"/>
      <c r="H63" s="42"/>
      <c r="I63" s="43"/>
      <c r="J63" s="44">
        <f>SUM(J60:J62)</f>
        <v>0</v>
      </c>
    </row>
    <row r="64" spans="1:67" ht="21.75" customHeight="1" x14ac:dyDescent="0.3">
      <c r="A64" s="47"/>
      <c r="B64" s="47"/>
      <c r="C64" s="47"/>
      <c r="D64" s="47"/>
      <c r="E64" s="47"/>
      <c r="F64" s="47"/>
      <c r="G64" s="47"/>
      <c r="H64" s="47"/>
      <c r="I64" s="47"/>
      <c r="J64" s="47"/>
    </row>
    <row r="65" spans="1:10" ht="30" customHeight="1" x14ac:dyDescent="0.3">
      <c r="A65" s="50"/>
      <c r="B65" s="184" t="s">
        <v>74</v>
      </c>
      <c r="C65" s="184"/>
      <c r="D65" s="184"/>
      <c r="E65" s="184"/>
      <c r="F65" s="37" t="s">
        <v>26</v>
      </c>
      <c r="G65" s="37" t="s">
        <v>53</v>
      </c>
      <c r="H65" s="37" t="s">
        <v>54</v>
      </c>
      <c r="I65" s="54" t="s">
        <v>55</v>
      </c>
      <c r="J65" s="51" t="s">
        <v>56</v>
      </c>
    </row>
    <row r="66" spans="1:10" ht="19.2" customHeight="1" x14ac:dyDescent="0.3">
      <c r="A66" s="38"/>
      <c r="B66" s="134" t="s">
        <v>75</v>
      </c>
      <c r="C66" s="134"/>
      <c r="D66" s="134"/>
      <c r="E66" s="134"/>
      <c r="F66" s="33" t="s">
        <v>76</v>
      </c>
      <c r="G66" s="78">
        <v>881.16</v>
      </c>
      <c r="H66" s="58">
        <f t="shared" ref="H66:H74" si="2">G66/12</f>
        <v>73.429999999999993</v>
      </c>
      <c r="I66" s="55"/>
      <c r="J66" s="79">
        <f>+H66*I66</f>
        <v>0</v>
      </c>
    </row>
    <row r="67" spans="1:10" ht="19.2" customHeight="1" x14ac:dyDescent="0.3">
      <c r="A67" s="38"/>
      <c r="B67" s="134" t="s">
        <v>77</v>
      </c>
      <c r="C67" s="134"/>
      <c r="D67" s="134"/>
      <c r="E67" s="134"/>
      <c r="F67" s="33" t="s">
        <v>76</v>
      </c>
      <c r="G67" s="78">
        <v>922.92</v>
      </c>
      <c r="H67" s="58">
        <f t="shared" si="2"/>
        <v>76.91</v>
      </c>
      <c r="I67" s="55"/>
      <c r="J67" s="79">
        <f t="shared" ref="J67:J74" si="3">+H67*I67</f>
        <v>0</v>
      </c>
    </row>
    <row r="68" spans="1:10" ht="19.2" customHeight="1" x14ac:dyDescent="0.3">
      <c r="A68" s="38"/>
      <c r="B68" s="134" t="s">
        <v>78</v>
      </c>
      <c r="C68" s="134"/>
      <c r="D68" s="134"/>
      <c r="E68" s="134"/>
      <c r="F68" s="33" t="s">
        <v>76</v>
      </c>
      <c r="G68" s="78">
        <v>984</v>
      </c>
      <c r="H68" s="58">
        <f t="shared" si="2"/>
        <v>82</v>
      </c>
      <c r="I68" s="55"/>
      <c r="J68" s="79">
        <f t="shared" si="3"/>
        <v>0</v>
      </c>
    </row>
    <row r="69" spans="1:10" ht="19.2" customHeight="1" x14ac:dyDescent="0.3">
      <c r="A69" s="38"/>
      <c r="B69" s="134" t="s">
        <v>79</v>
      </c>
      <c r="C69" s="134"/>
      <c r="D69" s="134"/>
      <c r="E69" s="134"/>
      <c r="F69" s="33" t="s">
        <v>80</v>
      </c>
      <c r="G69" s="78">
        <v>2157.84</v>
      </c>
      <c r="H69" s="58">
        <f t="shared" si="2"/>
        <v>179.82000000000002</v>
      </c>
      <c r="I69" s="55"/>
      <c r="J69" s="79">
        <f t="shared" si="3"/>
        <v>0</v>
      </c>
    </row>
    <row r="70" spans="1:10" ht="19.2" customHeight="1" x14ac:dyDescent="0.3">
      <c r="A70" s="38"/>
      <c r="B70" s="134" t="s">
        <v>81</v>
      </c>
      <c r="C70" s="134"/>
      <c r="D70" s="134"/>
      <c r="E70" s="134"/>
      <c r="F70" s="33" t="s">
        <v>80</v>
      </c>
      <c r="G70" s="78">
        <v>2260.08</v>
      </c>
      <c r="H70" s="58">
        <f t="shared" si="2"/>
        <v>188.34</v>
      </c>
      <c r="I70" s="55"/>
      <c r="J70" s="79">
        <f t="shared" si="3"/>
        <v>0</v>
      </c>
    </row>
    <row r="71" spans="1:10" ht="19.2" customHeight="1" x14ac:dyDescent="0.3">
      <c r="A71" s="38"/>
      <c r="B71" s="134" t="s">
        <v>82</v>
      </c>
      <c r="C71" s="134"/>
      <c r="D71" s="134"/>
      <c r="E71" s="134"/>
      <c r="F71" s="33" t="s">
        <v>80</v>
      </c>
      <c r="G71" s="78">
        <v>2409.7199999999998</v>
      </c>
      <c r="H71" s="58">
        <f t="shared" si="2"/>
        <v>200.80999999999997</v>
      </c>
      <c r="I71" s="55"/>
      <c r="J71" s="79">
        <f t="shared" si="3"/>
        <v>0</v>
      </c>
    </row>
    <row r="72" spans="1:10" ht="19.2" customHeight="1" x14ac:dyDescent="0.3">
      <c r="A72" s="38"/>
      <c r="B72" s="134" t="s">
        <v>83</v>
      </c>
      <c r="C72" s="134"/>
      <c r="D72" s="134"/>
      <c r="E72" s="134"/>
      <c r="F72" s="33" t="s">
        <v>84</v>
      </c>
      <c r="G72" s="78">
        <v>4337.88</v>
      </c>
      <c r="H72" s="58">
        <f t="shared" si="2"/>
        <v>361.49</v>
      </c>
      <c r="I72" s="55"/>
      <c r="J72" s="79">
        <f t="shared" si="3"/>
        <v>0</v>
      </c>
    </row>
    <row r="73" spans="1:10" ht="19.2" customHeight="1" x14ac:dyDescent="0.3">
      <c r="A73" s="38"/>
      <c r="B73" s="134" t="s">
        <v>85</v>
      </c>
      <c r="C73" s="134"/>
      <c r="D73" s="134"/>
      <c r="E73" s="134"/>
      <c r="F73" s="56" t="s">
        <v>84</v>
      </c>
      <c r="G73" s="80">
        <v>4543.4399999999996</v>
      </c>
      <c r="H73" s="58">
        <f t="shared" si="2"/>
        <v>378.61999999999995</v>
      </c>
      <c r="I73" s="55"/>
      <c r="J73" s="79">
        <f t="shared" si="3"/>
        <v>0</v>
      </c>
    </row>
    <row r="74" spans="1:10" ht="19.2" customHeight="1" x14ac:dyDescent="0.3">
      <c r="A74" s="38"/>
      <c r="B74" s="134" t="s">
        <v>86</v>
      </c>
      <c r="C74" s="134"/>
      <c r="D74" s="134"/>
      <c r="E74" s="134"/>
      <c r="F74" s="56" t="s">
        <v>84</v>
      </c>
      <c r="G74" s="80">
        <v>4844.28</v>
      </c>
      <c r="H74" s="58">
        <f t="shared" si="2"/>
        <v>403.69</v>
      </c>
      <c r="I74" s="55"/>
      <c r="J74" s="79">
        <f t="shared" si="3"/>
        <v>0</v>
      </c>
    </row>
    <row r="75" spans="1:10" ht="19.2" customHeight="1" x14ac:dyDescent="0.3">
      <c r="A75" s="38"/>
      <c r="B75" s="135"/>
      <c r="C75" s="136"/>
      <c r="D75" s="136"/>
      <c r="E75" s="137"/>
      <c r="F75" s="37" t="s">
        <v>26</v>
      </c>
      <c r="G75" s="37" t="s">
        <v>27</v>
      </c>
      <c r="H75" s="37" t="s">
        <v>28</v>
      </c>
      <c r="I75" s="51" t="s">
        <v>29</v>
      </c>
      <c r="J75" s="51" t="s">
        <v>30</v>
      </c>
    </row>
    <row r="76" spans="1:10" ht="19.2" customHeight="1" x14ac:dyDescent="0.3">
      <c r="A76" s="38"/>
      <c r="B76" s="134" t="s">
        <v>87</v>
      </c>
      <c r="C76" s="134"/>
      <c r="D76" s="134"/>
      <c r="E76" s="134"/>
      <c r="F76" s="33" t="s">
        <v>88</v>
      </c>
      <c r="G76" s="34" t="s">
        <v>89</v>
      </c>
      <c r="H76" s="35"/>
      <c r="I76" s="78">
        <v>105.21</v>
      </c>
      <c r="J76" s="79">
        <f>+H76*I76</f>
        <v>0</v>
      </c>
    </row>
    <row r="77" spans="1:10" ht="19.2" customHeight="1" x14ac:dyDescent="0.3">
      <c r="A77" s="38"/>
      <c r="B77" s="134" t="s">
        <v>90</v>
      </c>
      <c r="C77" s="134"/>
      <c r="D77" s="134"/>
      <c r="E77" s="134"/>
      <c r="F77" s="33" t="s">
        <v>91</v>
      </c>
      <c r="G77" s="34" t="s">
        <v>89</v>
      </c>
      <c r="H77" s="35"/>
      <c r="I77" s="78">
        <v>105.21</v>
      </c>
      <c r="J77" s="79">
        <f>+H77*I77</f>
        <v>0</v>
      </c>
    </row>
    <row r="78" spans="1:10" ht="19.2" customHeight="1" x14ac:dyDescent="0.3">
      <c r="A78" s="38"/>
      <c r="B78" s="139" t="s">
        <v>34</v>
      </c>
      <c r="C78" s="139"/>
      <c r="D78" s="139"/>
      <c r="E78" s="139"/>
      <c r="F78" s="40"/>
      <c r="G78" s="41"/>
      <c r="H78" s="53"/>
      <c r="I78" s="43"/>
      <c r="J78" s="44">
        <f>SUM(J66:J77)</f>
        <v>0</v>
      </c>
    </row>
    <row r="79" spans="1:10" x14ac:dyDescent="0.3">
      <c r="A79" s="47"/>
      <c r="B79" s="47"/>
      <c r="C79" s="47"/>
      <c r="D79" s="47"/>
      <c r="E79" s="47"/>
      <c r="F79" s="47"/>
      <c r="G79" s="47"/>
      <c r="H79" s="47"/>
      <c r="I79" s="47"/>
      <c r="J79" s="47"/>
    </row>
    <row r="80" spans="1:10" ht="32.25" customHeight="1" x14ac:dyDescent="0.3">
      <c r="A80" s="50"/>
      <c r="B80" s="184" t="s">
        <v>92</v>
      </c>
      <c r="C80" s="184"/>
      <c r="D80" s="184"/>
      <c r="E80" s="184"/>
      <c r="F80" s="37" t="s">
        <v>26</v>
      </c>
      <c r="G80" s="37" t="s">
        <v>53</v>
      </c>
      <c r="H80" s="37" t="s">
        <v>54</v>
      </c>
      <c r="I80" s="54" t="s">
        <v>55</v>
      </c>
      <c r="J80" s="51" t="s">
        <v>56</v>
      </c>
    </row>
    <row r="81" spans="1:10" ht="19.2" customHeight="1" x14ac:dyDescent="0.3">
      <c r="A81" s="38"/>
      <c r="B81" s="134" t="s">
        <v>93</v>
      </c>
      <c r="C81" s="134"/>
      <c r="D81" s="134"/>
      <c r="E81" s="134"/>
      <c r="F81" s="33" t="s">
        <v>94</v>
      </c>
      <c r="G81" s="78">
        <v>5847.12</v>
      </c>
      <c r="H81" s="58">
        <f t="shared" ref="H81:H89" si="4">G81/12</f>
        <v>487.26</v>
      </c>
      <c r="I81" s="55"/>
      <c r="J81" s="79">
        <f>+H81*I81</f>
        <v>0</v>
      </c>
    </row>
    <row r="82" spans="1:10" ht="19.2" customHeight="1" x14ac:dyDescent="0.3">
      <c r="A82" s="38"/>
      <c r="B82" s="134" t="s">
        <v>95</v>
      </c>
      <c r="C82" s="134"/>
      <c r="D82" s="134"/>
      <c r="E82" s="134"/>
      <c r="F82" s="33" t="s">
        <v>94</v>
      </c>
      <c r="G82" s="78">
        <v>6124.32</v>
      </c>
      <c r="H82" s="58">
        <f t="shared" si="4"/>
        <v>510.35999999999996</v>
      </c>
      <c r="I82" s="55"/>
      <c r="J82" s="79">
        <f t="shared" ref="J82:J89" si="5">+H82*I82</f>
        <v>0</v>
      </c>
    </row>
    <row r="83" spans="1:10" ht="19.2" customHeight="1" x14ac:dyDescent="0.3">
      <c r="A83" s="38"/>
      <c r="B83" s="134" t="s">
        <v>96</v>
      </c>
      <c r="C83" s="134"/>
      <c r="D83" s="134"/>
      <c r="E83" s="134"/>
      <c r="F83" s="33" t="s">
        <v>94</v>
      </c>
      <c r="G83" s="78">
        <v>6529.68</v>
      </c>
      <c r="H83" s="58">
        <f t="shared" si="4"/>
        <v>544.14</v>
      </c>
      <c r="I83" s="55"/>
      <c r="J83" s="79">
        <f t="shared" si="5"/>
        <v>0</v>
      </c>
    </row>
    <row r="84" spans="1:10" ht="19.2" customHeight="1" x14ac:dyDescent="0.3">
      <c r="A84" s="38"/>
      <c r="B84" s="134" t="s">
        <v>97</v>
      </c>
      <c r="C84" s="134"/>
      <c r="D84" s="134"/>
      <c r="E84" s="134"/>
      <c r="F84" s="33" t="s">
        <v>98</v>
      </c>
      <c r="G84" s="78">
        <v>9095.64</v>
      </c>
      <c r="H84" s="58">
        <f t="shared" si="4"/>
        <v>757.96999999999991</v>
      </c>
      <c r="I84" s="55"/>
      <c r="J84" s="79">
        <f t="shared" si="5"/>
        <v>0</v>
      </c>
    </row>
    <row r="85" spans="1:10" ht="19.2" customHeight="1" x14ac:dyDescent="0.3">
      <c r="A85" s="38"/>
      <c r="B85" s="134" t="s">
        <v>99</v>
      </c>
      <c r="C85" s="134"/>
      <c r="D85" s="134"/>
      <c r="E85" s="134"/>
      <c r="F85" s="33" t="s">
        <v>98</v>
      </c>
      <c r="G85" s="78">
        <v>9526.7999999999993</v>
      </c>
      <c r="H85" s="58">
        <f t="shared" si="4"/>
        <v>793.9</v>
      </c>
      <c r="I85" s="55"/>
      <c r="J85" s="79">
        <f t="shared" si="5"/>
        <v>0</v>
      </c>
    </row>
    <row r="86" spans="1:10" ht="19.2" customHeight="1" x14ac:dyDescent="0.3">
      <c r="A86" s="38"/>
      <c r="B86" s="134" t="s">
        <v>100</v>
      </c>
      <c r="C86" s="134"/>
      <c r="D86" s="134"/>
      <c r="E86" s="134"/>
      <c r="F86" s="33" t="s">
        <v>98</v>
      </c>
      <c r="G86" s="78">
        <v>10157.4</v>
      </c>
      <c r="H86" s="58">
        <f t="shared" si="4"/>
        <v>846.44999999999993</v>
      </c>
      <c r="I86" s="55"/>
      <c r="J86" s="79">
        <f t="shared" si="5"/>
        <v>0</v>
      </c>
    </row>
    <row r="87" spans="1:10" ht="19.2" customHeight="1" x14ac:dyDescent="0.3">
      <c r="A87" s="38"/>
      <c r="B87" s="134" t="s">
        <v>101</v>
      </c>
      <c r="C87" s="134"/>
      <c r="D87" s="134"/>
      <c r="E87" s="134"/>
      <c r="F87" s="33" t="s">
        <v>102</v>
      </c>
      <c r="G87" s="78">
        <v>15592.44</v>
      </c>
      <c r="H87" s="58">
        <f t="shared" si="4"/>
        <v>1299.3700000000001</v>
      </c>
      <c r="I87" s="55"/>
      <c r="J87" s="79">
        <f t="shared" si="5"/>
        <v>0</v>
      </c>
    </row>
    <row r="88" spans="1:10" ht="19.2" customHeight="1" x14ac:dyDescent="0.3">
      <c r="A88" s="38"/>
      <c r="B88" s="134" t="s">
        <v>103</v>
      </c>
      <c r="C88" s="134"/>
      <c r="D88" s="134"/>
      <c r="E88" s="134"/>
      <c r="F88" s="56" t="s">
        <v>102</v>
      </c>
      <c r="G88" s="80">
        <v>16331.52</v>
      </c>
      <c r="H88" s="58">
        <f t="shared" si="4"/>
        <v>1360.96</v>
      </c>
      <c r="I88" s="55"/>
      <c r="J88" s="79">
        <f t="shared" si="5"/>
        <v>0</v>
      </c>
    </row>
    <row r="89" spans="1:10" ht="19.2" customHeight="1" x14ac:dyDescent="0.3">
      <c r="A89" s="38"/>
      <c r="B89" s="134" t="s">
        <v>104</v>
      </c>
      <c r="C89" s="134"/>
      <c r="D89" s="134"/>
      <c r="E89" s="134"/>
      <c r="F89" s="56" t="s">
        <v>102</v>
      </c>
      <c r="G89" s="80">
        <v>17412.72</v>
      </c>
      <c r="H89" s="58">
        <f t="shared" si="4"/>
        <v>1451.0600000000002</v>
      </c>
      <c r="I89" s="55"/>
      <c r="J89" s="79">
        <f t="shared" si="5"/>
        <v>0</v>
      </c>
    </row>
    <row r="90" spans="1:10" ht="19.2" customHeight="1" x14ac:dyDescent="0.3">
      <c r="A90" s="38"/>
      <c r="B90" s="135"/>
      <c r="C90" s="136"/>
      <c r="D90" s="136"/>
      <c r="E90" s="137"/>
      <c r="F90" s="37" t="s">
        <v>26</v>
      </c>
      <c r="G90" s="37" t="s">
        <v>27</v>
      </c>
      <c r="H90" s="37" t="s">
        <v>28</v>
      </c>
      <c r="I90" s="51" t="s">
        <v>29</v>
      </c>
      <c r="J90" s="51" t="s">
        <v>30</v>
      </c>
    </row>
    <row r="91" spans="1:10" ht="19.2" customHeight="1" x14ac:dyDescent="0.3">
      <c r="A91" s="38"/>
      <c r="B91" s="134" t="s">
        <v>105</v>
      </c>
      <c r="C91" s="134"/>
      <c r="D91" s="134"/>
      <c r="E91" s="134"/>
      <c r="F91" s="33" t="s">
        <v>106</v>
      </c>
      <c r="G91" s="34" t="s">
        <v>89</v>
      </c>
      <c r="H91" s="35"/>
      <c r="I91" s="78">
        <v>71.87</v>
      </c>
      <c r="J91" s="79">
        <f t="shared" ref="J91:J115" si="6">+H91*I91</f>
        <v>0</v>
      </c>
    </row>
    <row r="92" spans="1:10" ht="19.2" customHeight="1" x14ac:dyDescent="0.3">
      <c r="A92" s="38"/>
      <c r="B92" s="134" t="s">
        <v>107</v>
      </c>
      <c r="C92" s="134"/>
      <c r="D92" s="134"/>
      <c r="E92" s="134"/>
      <c r="F92" s="33" t="s">
        <v>108</v>
      </c>
      <c r="G92" s="34" t="s">
        <v>89</v>
      </c>
      <c r="H92" s="35"/>
      <c r="I92" s="78">
        <v>71.87</v>
      </c>
      <c r="J92" s="79">
        <f t="shared" si="6"/>
        <v>0</v>
      </c>
    </row>
    <row r="93" spans="1:10" ht="31.2" x14ac:dyDescent="0.3">
      <c r="A93" s="38"/>
      <c r="B93" s="135"/>
      <c r="C93" s="136"/>
      <c r="D93" s="136"/>
      <c r="E93" s="137"/>
      <c r="F93" s="37" t="s">
        <v>26</v>
      </c>
      <c r="G93" s="37" t="s">
        <v>53</v>
      </c>
      <c r="H93" s="37" t="s">
        <v>54</v>
      </c>
      <c r="I93" s="54" t="s">
        <v>55</v>
      </c>
      <c r="J93" s="51" t="s">
        <v>56</v>
      </c>
    </row>
    <row r="94" spans="1:10" ht="19.2" customHeight="1" x14ac:dyDescent="0.3">
      <c r="A94" s="38"/>
      <c r="B94" s="134" t="s">
        <v>109</v>
      </c>
      <c r="C94" s="134"/>
      <c r="D94" s="134"/>
      <c r="E94" s="134"/>
      <c r="F94" s="33" t="s">
        <v>110</v>
      </c>
      <c r="G94" s="81">
        <v>1062.3599999999999</v>
      </c>
      <c r="H94" s="58">
        <f t="shared" ref="H94:H102" si="7">G94/12</f>
        <v>88.529999999999987</v>
      </c>
      <c r="I94" s="55"/>
      <c r="J94" s="79">
        <f>+H94*I94</f>
        <v>0</v>
      </c>
    </row>
    <row r="95" spans="1:10" ht="19.2" customHeight="1" x14ac:dyDescent="0.3">
      <c r="A95" s="38"/>
      <c r="B95" s="134" t="s">
        <v>111</v>
      </c>
      <c r="C95" s="134"/>
      <c r="D95" s="134"/>
      <c r="E95" s="134"/>
      <c r="F95" s="33" t="s">
        <v>110</v>
      </c>
      <c r="G95" s="81">
        <v>1112.76</v>
      </c>
      <c r="H95" s="58">
        <f t="shared" si="7"/>
        <v>92.73</v>
      </c>
      <c r="I95" s="55"/>
      <c r="J95" s="79">
        <f t="shared" ref="J95:J102" si="8">+H95*I95</f>
        <v>0</v>
      </c>
    </row>
    <row r="96" spans="1:10" ht="19.2" customHeight="1" x14ac:dyDescent="0.3">
      <c r="A96" s="38"/>
      <c r="B96" s="134" t="s">
        <v>112</v>
      </c>
      <c r="C96" s="134"/>
      <c r="D96" s="134"/>
      <c r="E96" s="134"/>
      <c r="F96" s="33" t="s">
        <v>110</v>
      </c>
      <c r="G96" s="81">
        <v>1186.32</v>
      </c>
      <c r="H96" s="58">
        <f t="shared" si="7"/>
        <v>98.86</v>
      </c>
      <c r="I96" s="55"/>
      <c r="J96" s="79">
        <f t="shared" si="8"/>
        <v>0</v>
      </c>
    </row>
    <row r="97" spans="1:10" ht="19.2" customHeight="1" x14ac:dyDescent="0.3">
      <c r="A97" s="38"/>
      <c r="B97" s="134" t="s">
        <v>113</v>
      </c>
      <c r="C97" s="134"/>
      <c r="D97" s="134"/>
      <c r="E97" s="134"/>
      <c r="F97" s="33" t="s">
        <v>114</v>
      </c>
      <c r="G97" s="81">
        <v>2124.7199999999998</v>
      </c>
      <c r="H97" s="58">
        <f t="shared" si="7"/>
        <v>177.05999999999997</v>
      </c>
      <c r="I97" s="55"/>
      <c r="J97" s="79">
        <f t="shared" si="8"/>
        <v>0</v>
      </c>
    </row>
    <row r="98" spans="1:10" ht="19.2" customHeight="1" x14ac:dyDescent="0.3">
      <c r="A98" s="38"/>
      <c r="B98" s="134" t="s">
        <v>115</v>
      </c>
      <c r="C98" s="134"/>
      <c r="D98" s="134"/>
      <c r="E98" s="134"/>
      <c r="F98" s="33" t="s">
        <v>114</v>
      </c>
      <c r="G98" s="81">
        <v>2225.4</v>
      </c>
      <c r="H98" s="58">
        <f t="shared" si="7"/>
        <v>185.45000000000002</v>
      </c>
      <c r="I98" s="55"/>
      <c r="J98" s="79">
        <f t="shared" si="8"/>
        <v>0</v>
      </c>
    </row>
    <row r="99" spans="1:10" ht="19.2" customHeight="1" x14ac:dyDescent="0.3">
      <c r="A99" s="38"/>
      <c r="B99" s="134" t="s">
        <v>116</v>
      </c>
      <c r="C99" s="134"/>
      <c r="D99" s="134"/>
      <c r="E99" s="134"/>
      <c r="F99" s="33" t="s">
        <v>114</v>
      </c>
      <c r="G99" s="81">
        <v>2372.7600000000002</v>
      </c>
      <c r="H99" s="58">
        <f t="shared" si="7"/>
        <v>197.73000000000002</v>
      </c>
      <c r="I99" s="55"/>
      <c r="J99" s="79">
        <f t="shared" si="8"/>
        <v>0</v>
      </c>
    </row>
    <row r="100" spans="1:10" ht="19.2" customHeight="1" x14ac:dyDescent="0.3">
      <c r="A100" s="38"/>
      <c r="B100" s="134" t="s">
        <v>117</v>
      </c>
      <c r="C100" s="134"/>
      <c r="D100" s="134"/>
      <c r="E100" s="134"/>
      <c r="F100" s="33" t="s">
        <v>118</v>
      </c>
      <c r="G100" s="81">
        <v>4674.24</v>
      </c>
      <c r="H100" s="58">
        <f t="shared" si="7"/>
        <v>389.52</v>
      </c>
      <c r="I100" s="55"/>
      <c r="J100" s="79">
        <f t="shared" si="8"/>
        <v>0</v>
      </c>
    </row>
    <row r="101" spans="1:10" ht="19.2" customHeight="1" x14ac:dyDescent="0.3">
      <c r="A101" s="38"/>
      <c r="B101" s="134" t="s">
        <v>119</v>
      </c>
      <c r="C101" s="134"/>
      <c r="D101" s="134"/>
      <c r="E101" s="134"/>
      <c r="F101" s="56" t="s">
        <v>118</v>
      </c>
      <c r="G101" s="82">
        <v>4895.76</v>
      </c>
      <c r="H101" s="58">
        <f t="shared" si="7"/>
        <v>407.98</v>
      </c>
      <c r="I101" s="55"/>
      <c r="J101" s="79">
        <f t="shared" si="8"/>
        <v>0</v>
      </c>
    </row>
    <row r="102" spans="1:10" ht="19.2" customHeight="1" x14ac:dyDescent="0.3">
      <c r="A102" s="38"/>
      <c r="B102" s="134" t="s">
        <v>120</v>
      </c>
      <c r="C102" s="134"/>
      <c r="D102" s="134"/>
      <c r="E102" s="134"/>
      <c r="F102" s="56" t="s">
        <v>118</v>
      </c>
      <c r="G102" s="82">
        <v>5219.88</v>
      </c>
      <c r="H102" s="58">
        <f t="shared" si="7"/>
        <v>434.99</v>
      </c>
      <c r="I102" s="55"/>
      <c r="J102" s="79">
        <f t="shared" si="8"/>
        <v>0</v>
      </c>
    </row>
    <row r="103" spans="1:10" ht="19.2" customHeight="1" x14ac:dyDescent="0.3">
      <c r="A103" s="38"/>
      <c r="B103" s="135"/>
      <c r="C103" s="136"/>
      <c r="D103" s="136"/>
      <c r="E103" s="137"/>
      <c r="F103" s="37" t="s">
        <v>26</v>
      </c>
      <c r="G103" s="37" t="s">
        <v>27</v>
      </c>
      <c r="H103" s="37" t="s">
        <v>28</v>
      </c>
      <c r="I103" s="51" t="s">
        <v>29</v>
      </c>
      <c r="J103" s="51" t="s">
        <v>30</v>
      </c>
    </row>
    <row r="104" spans="1:10" ht="19.2" customHeight="1" x14ac:dyDescent="0.3">
      <c r="A104" s="38"/>
      <c r="B104" s="134" t="s">
        <v>121</v>
      </c>
      <c r="C104" s="134"/>
      <c r="D104" s="134"/>
      <c r="E104" s="134"/>
      <c r="F104" s="33" t="s">
        <v>122</v>
      </c>
      <c r="G104" s="34" t="s">
        <v>89</v>
      </c>
      <c r="H104" s="35"/>
      <c r="I104" s="78">
        <v>78.349999999999994</v>
      </c>
      <c r="J104" s="79">
        <f t="shared" si="6"/>
        <v>0</v>
      </c>
    </row>
    <row r="105" spans="1:10" ht="19.2" customHeight="1" x14ac:dyDescent="0.3">
      <c r="A105" s="38"/>
      <c r="B105" s="134" t="s">
        <v>123</v>
      </c>
      <c r="C105" s="134"/>
      <c r="D105" s="134"/>
      <c r="E105" s="134"/>
      <c r="F105" s="33" t="s">
        <v>124</v>
      </c>
      <c r="G105" s="34" t="s">
        <v>89</v>
      </c>
      <c r="H105" s="35"/>
      <c r="I105" s="78">
        <v>78.349999999999994</v>
      </c>
      <c r="J105" s="79">
        <f t="shared" si="6"/>
        <v>0</v>
      </c>
    </row>
    <row r="106" spans="1:10" ht="31.2" x14ac:dyDescent="0.3">
      <c r="A106" s="38"/>
      <c r="B106" s="143"/>
      <c r="C106" s="144"/>
      <c r="D106" s="144"/>
      <c r="E106" s="145"/>
      <c r="F106" s="37" t="s">
        <v>26</v>
      </c>
      <c r="G106" s="37" t="s">
        <v>53</v>
      </c>
      <c r="H106" s="37" t="s">
        <v>54</v>
      </c>
      <c r="I106" s="54" t="s">
        <v>55</v>
      </c>
      <c r="J106" s="51" t="s">
        <v>56</v>
      </c>
    </row>
    <row r="107" spans="1:10" ht="19.2" customHeight="1" x14ac:dyDescent="0.3">
      <c r="A107" s="38"/>
      <c r="B107" s="134" t="s">
        <v>125</v>
      </c>
      <c r="C107" s="134"/>
      <c r="D107" s="134"/>
      <c r="E107" s="134"/>
      <c r="F107" s="33" t="s">
        <v>126</v>
      </c>
      <c r="G107" s="78">
        <v>2126.16</v>
      </c>
      <c r="H107" s="58">
        <f t="shared" ref="H107:H112" si="9">G107/12</f>
        <v>177.17999999999998</v>
      </c>
      <c r="I107" s="55"/>
      <c r="J107" s="79">
        <f>+H107*I107</f>
        <v>0</v>
      </c>
    </row>
    <row r="108" spans="1:10" ht="19.2" customHeight="1" x14ac:dyDescent="0.3">
      <c r="A108" s="38"/>
      <c r="B108" s="134" t="s">
        <v>127</v>
      </c>
      <c r="C108" s="134"/>
      <c r="D108" s="134"/>
      <c r="E108" s="134"/>
      <c r="F108" s="33" t="s">
        <v>126</v>
      </c>
      <c r="G108" s="78">
        <v>2226.96</v>
      </c>
      <c r="H108" s="58">
        <f t="shared" si="9"/>
        <v>185.58</v>
      </c>
      <c r="I108" s="55"/>
      <c r="J108" s="79">
        <f t="shared" ref="J108:J112" si="10">+H108*I108</f>
        <v>0</v>
      </c>
    </row>
    <row r="109" spans="1:10" ht="19.2" customHeight="1" x14ac:dyDescent="0.3">
      <c r="A109" s="38"/>
      <c r="B109" s="134" t="s">
        <v>128</v>
      </c>
      <c r="C109" s="134"/>
      <c r="D109" s="134"/>
      <c r="E109" s="134"/>
      <c r="F109" s="33" t="s">
        <v>126</v>
      </c>
      <c r="G109" s="78">
        <v>2374.3200000000002</v>
      </c>
      <c r="H109" s="58">
        <f t="shared" si="9"/>
        <v>197.86</v>
      </c>
      <c r="I109" s="55"/>
      <c r="J109" s="79">
        <f t="shared" si="10"/>
        <v>0</v>
      </c>
    </row>
    <row r="110" spans="1:10" ht="19.2" customHeight="1" x14ac:dyDescent="0.3">
      <c r="A110" s="38"/>
      <c r="B110" s="134" t="s">
        <v>129</v>
      </c>
      <c r="C110" s="134"/>
      <c r="D110" s="134"/>
      <c r="E110" s="134"/>
      <c r="F110" s="33" t="s">
        <v>130</v>
      </c>
      <c r="G110" s="78">
        <v>4252.32</v>
      </c>
      <c r="H110" s="58">
        <f t="shared" si="9"/>
        <v>354.35999999999996</v>
      </c>
      <c r="I110" s="55"/>
      <c r="J110" s="79">
        <f t="shared" si="10"/>
        <v>0</v>
      </c>
    </row>
    <row r="111" spans="1:10" ht="19.2" customHeight="1" x14ac:dyDescent="0.3">
      <c r="A111" s="38"/>
      <c r="B111" s="134" t="s">
        <v>131</v>
      </c>
      <c r="C111" s="134"/>
      <c r="D111" s="134"/>
      <c r="E111" s="134"/>
      <c r="F111" s="56" t="s">
        <v>130</v>
      </c>
      <c r="G111" s="80">
        <v>4453.92</v>
      </c>
      <c r="H111" s="58">
        <f t="shared" si="9"/>
        <v>371.16</v>
      </c>
      <c r="I111" s="55"/>
      <c r="J111" s="79">
        <f t="shared" si="10"/>
        <v>0</v>
      </c>
    </row>
    <row r="112" spans="1:10" ht="19.2" customHeight="1" x14ac:dyDescent="0.3">
      <c r="A112" s="38"/>
      <c r="B112" s="134" t="s">
        <v>132</v>
      </c>
      <c r="C112" s="134"/>
      <c r="D112" s="134"/>
      <c r="E112" s="134"/>
      <c r="F112" s="56" t="s">
        <v>130</v>
      </c>
      <c r="G112" s="80">
        <v>4748.76</v>
      </c>
      <c r="H112" s="58">
        <f t="shared" si="9"/>
        <v>395.73</v>
      </c>
      <c r="I112" s="55"/>
      <c r="J112" s="79">
        <f t="shared" si="10"/>
        <v>0</v>
      </c>
    </row>
    <row r="113" spans="1:67" ht="19.2" customHeight="1" x14ac:dyDescent="0.3">
      <c r="A113" s="38"/>
      <c r="B113" s="135"/>
      <c r="C113" s="136"/>
      <c r="D113" s="136"/>
      <c r="E113" s="137"/>
      <c r="F113" s="37" t="s">
        <v>26</v>
      </c>
      <c r="G113" s="37" t="s">
        <v>27</v>
      </c>
      <c r="H113" s="37" t="s">
        <v>28</v>
      </c>
      <c r="I113" s="51" t="s">
        <v>29</v>
      </c>
      <c r="J113" s="51" t="s">
        <v>30</v>
      </c>
    </row>
    <row r="114" spans="1:67" ht="19.2" customHeight="1" x14ac:dyDescent="0.3">
      <c r="A114" s="38"/>
      <c r="B114" s="134" t="s">
        <v>133</v>
      </c>
      <c r="C114" s="134"/>
      <c r="D114" s="134"/>
      <c r="E114" s="134"/>
      <c r="F114" s="33" t="s">
        <v>134</v>
      </c>
      <c r="G114" s="34" t="s">
        <v>89</v>
      </c>
      <c r="H114" s="35"/>
      <c r="I114" s="78">
        <v>117.61</v>
      </c>
      <c r="J114" s="79">
        <f t="shared" si="6"/>
        <v>0</v>
      </c>
    </row>
    <row r="115" spans="1:67" ht="19.2" customHeight="1" x14ac:dyDescent="0.3">
      <c r="A115" s="38"/>
      <c r="B115" s="134" t="s">
        <v>135</v>
      </c>
      <c r="C115" s="134"/>
      <c r="D115" s="134"/>
      <c r="E115" s="134"/>
      <c r="F115" s="33" t="s">
        <v>136</v>
      </c>
      <c r="G115" s="34" t="s">
        <v>89</v>
      </c>
      <c r="H115" s="35"/>
      <c r="I115" s="78">
        <v>117.61</v>
      </c>
      <c r="J115" s="79">
        <f t="shared" si="6"/>
        <v>0</v>
      </c>
    </row>
    <row r="116" spans="1:67" ht="19.2" customHeight="1" x14ac:dyDescent="0.3">
      <c r="A116" s="38"/>
      <c r="B116" s="139" t="s">
        <v>34</v>
      </c>
      <c r="C116" s="139"/>
      <c r="D116" s="139"/>
      <c r="E116" s="139"/>
      <c r="F116" s="40"/>
      <c r="G116" s="41"/>
      <c r="H116" s="42"/>
      <c r="I116" s="43"/>
      <c r="J116" s="44">
        <f>SUM(J81:J115)</f>
        <v>0</v>
      </c>
    </row>
    <row r="117" spans="1:67" ht="15.6" x14ac:dyDescent="0.3">
      <c r="A117" s="47"/>
      <c r="B117" s="62"/>
      <c r="C117" s="62"/>
      <c r="D117" s="62"/>
      <c r="E117" s="62"/>
      <c r="F117" s="63"/>
      <c r="G117" s="63"/>
      <c r="H117" s="64"/>
      <c r="I117" s="65"/>
      <c r="J117" s="66"/>
    </row>
    <row r="118" spans="1:67" ht="20.25" customHeight="1" x14ac:dyDescent="0.3">
      <c r="A118" s="50"/>
      <c r="B118" s="140" t="s">
        <v>137</v>
      </c>
      <c r="C118" s="141"/>
      <c r="D118" s="141"/>
      <c r="E118" s="142"/>
      <c r="F118" s="37" t="s">
        <v>26</v>
      </c>
      <c r="G118" s="37" t="s">
        <v>27</v>
      </c>
      <c r="H118" s="37" t="s">
        <v>28</v>
      </c>
      <c r="I118" s="51" t="s">
        <v>29</v>
      </c>
      <c r="J118" s="51" t="s">
        <v>30</v>
      </c>
    </row>
    <row r="119" spans="1:67" ht="19.2" customHeight="1" x14ac:dyDescent="0.3">
      <c r="A119" s="38"/>
      <c r="B119" s="135" t="s">
        <v>138</v>
      </c>
      <c r="C119" s="136"/>
      <c r="D119" s="136"/>
      <c r="E119" s="137"/>
      <c r="F119" s="33" t="s">
        <v>139</v>
      </c>
      <c r="G119" s="34" t="s">
        <v>89</v>
      </c>
      <c r="H119" s="35"/>
      <c r="I119" s="77">
        <v>66.45</v>
      </c>
      <c r="J119" s="79">
        <f>+H119*I119</f>
        <v>0</v>
      </c>
    </row>
    <row r="120" spans="1:67" ht="19.2" customHeight="1" x14ac:dyDescent="0.3">
      <c r="A120" s="38"/>
      <c r="B120" s="134" t="s">
        <v>140</v>
      </c>
      <c r="C120" s="134"/>
      <c r="D120" s="134"/>
      <c r="E120" s="134"/>
      <c r="F120" s="33" t="s">
        <v>141</v>
      </c>
      <c r="G120" s="34" t="s">
        <v>89</v>
      </c>
      <c r="H120" s="35"/>
      <c r="I120" s="78">
        <v>115.32</v>
      </c>
      <c r="J120" s="79">
        <f>+H120*I120</f>
        <v>0</v>
      </c>
    </row>
    <row r="121" spans="1:67" ht="19.2" customHeight="1" x14ac:dyDescent="0.3">
      <c r="A121" s="38"/>
      <c r="B121" s="139" t="s">
        <v>34</v>
      </c>
      <c r="C121" s="139"/>
      <c r="D121" s="139"/>
      <c r="E121" s="139"/>
      <c r="F121" s="40"/>
      <c r="G121" s="41"/>
      <c r="H121" s="42"/>
      <c r="I121" s="43"/>
      <c r="J121" s="44">
        <f>SUM(J119:J120)</f>
        <v>0</v>
      </c>
    </row>
    <row r="122" spans="1:67" x14ac:dyDescent="0.3">
      <c r="A122" s="47"/>
      <c r="B122" s="47"/>
      <c r="C122" s="47"/>
      <c r="D122" s="47"/>
      <c r="E122" s="47"/>
      <c r="F122" s="47"/>
      <c r="G122" s="47"/>
      <c r="H122" s="47"/>
      <c r="I122" s="47"/>
      <c r="J122" s="47"/>
    </row>
    <row r="123" spans="1:67" s="8" customFormat="1" ht="21" customHeight="1" x14ac:dyDescent="0.3">
      <c r="A123" s="50"/>
      <c r="B123" s="138" t="s">
        <v>142</v>
      </c>
      <c r="C123" s="138"/>
      <c r="D123" s="138"/>
      <c r="E123" s="138"/>
      <c r="F123" s="36" t="s">
        <v>26</v>
      </c>
      <c r="G123" s="36" t="s">
        <v>27</v>
      </c>
      <c r="H123" s="37" t="s">
        <v>28</v>
      </c>
      <c r="I123" s="51" t="s">
        <v>29</v>
      </c>
      <c r="J123" s="52" t="s">
        <v>30</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67" ht="22.5" customHeight="1" x14ac:dyDescent="0.3">
      <c r="A124" s="38"/>
      <c r="B124" s="163" t="s">
        <v>143</v>
      </c>
      <c r="C124" s="163"/>
      <c r="D124" s="163"/>
      <c r="E124" s="163"/>
      <c r="F124" s="61"/>
      <c r="G124" s="61"/>
      <c r="H124" s="35"/>
      <c r="I124" s="68"/>
      <c r="J124" s="79">
        <f>+H124*I124</f>
        <v>0</v>
      </c>
    </row>
    <row r="125" spans="1:67" ht="22.5" customHeight="1" x14ac:dyDescent="0.3">
      <c r="A125" s="38"/>
      <c r="B125" s="163" t="s">
        <v>143</v>
      </c>
      <c r="C125" s="163"/>
      <c r="D125" s="163"/>
      <c r="E125" s="163"/>
      <c r="F125" s="61"/>
      <c r="G125" s="61"/>
      <c r="H125" s="35"/>
      <c r="I125" s="68"/>
      <c r="J125" s="79">
        <f t="shared" ref="J125:J133" si="11">+H125*I125</f>
        <v>0</v>
      </c>
    </row>
    <row r="126" spans="1:67" ht="22.5" customHeight="1" x14ac:dyDescent="0.3">
      <c r="A126" s="38"/>
      <c r="B126" s="163" t="s">
        <v>143</v>
      </c>
      <c r="C126" s="163"/>
      <c r="D126" s="163"/>
      <c r="E126" s="163"/>
      <c r="F126" s="61"/>
      <c r="G126" s="61"/>
      <c r="H126" s="35"/>
      <c r="I126" s="68"/>
      <c r="J126" s="79">
        <f t="shared" si="11"/>
        <v>0</v>
      </c>
    </row>
    <row r="127" spans="1:67" ht="22.5" customHeight="1" x14ac:dyDescent="0.3">
      <c r="A127" s="38"/>
      <c r="B127" s="163" t="s">
        <v>143</v>
      </c>
      <c r="C127" s="163"/>
      <c r="D127" s="163"/>
      <c r="E127" s="163"/>
      <c r="F127" s="61"/>
      <c r="G127" s="61"/>
      <c r="H127" s="35"/>
      <c r="I127" s="68"/>
      <c r="J127" s="79">
        <f t="shared" si="11"/>
        <v>0</v>
      </c>
    </row>
    <row r="128" spans="1:67" ht="22.5" customHeight="1" x14ac:dyDescent="0.3">
      <c r="A128" s="38"/>
      <c r="B128" s="163" t="s">
        <v>143</v>
      </c>
      <c r="C128" s="163"/>
      <c r="D128" s="163"/>
      <c r="E128" s="163"/>
      <c r="F128" s="61"/>
      <c r="G128" s="61"/>
      <c r="H128" s="35"/>
      <c r="I128" s="68"/>
      <c r="J128" s="79">
        <f t="shared" si="11"/>
        <v>0</v>
      </c>
    </row>
    <row r="129" spans="1:10" ht="22.5" customHeight="1" x14ac:dyDescent="0.3">
      <c r="A129" s="38"/>
      <c r="B129" s="163" t="s">
        <v>143</v>
      </c>
      <c r="C129" s="163"/>
      <c r="D129" s="163"/>
      <c r="E129" s="163"/>
      <c r="F129" s="61"/>
      <c r="G129" s="61"/>
      <c r="H129" s="35"/>
      <c r="I129" s="68"/>
      <c r="J129" s="79">
        <f t="shared" si="11"/>
        <v>0</v>
      </c>
    </row>
    <row r="130" spans="1:10" ht="22.5" customHeight="1" x14ac:dyDescent="0.3">
      <c r="A130" s="38"/>
      <c r="B130" s="163" t="s">
        <v>143</v>
      </c>
      <c r="C130" s="163"/>
      <c r="D130" s="163"/>
      <c r="E130" s="163"/>
      <c r="F130" s="61"/>
      <c r="G130" s="61"/>
      <c r="H130" s="35"/>
      <c r="I130" s="68"/>
      <c r="J130" s="79">
        <f t="shared" si="11"/>
        <v>0</v>
      </c>
    </row>
    <row r="131" spans="1:10" ht="22.5" customHeight="1" x14ac:dyDescent="0.3">
      <c r="A131" s="38"/>
      <c r="B131" s="163" t="s">
        <v>143</v>
      </c>
      <c r="C131" s="163"/>
      <c r="D131" s="163"/>
      <c r="E131" s="163"/>
      <c r="F131" s="61"/>
      <c r="G131" s="61"/>
      <c r="H131" s="35"/>
      <c r="I131" s="68"/>
      <c r="J131" s="79">
        <f t="shared" si="11"/>
        <v>0</v>
      </c>
    </row>
    <row r="132" spans="1:10" ht="22.5" customHeight="1" x14ac:dyDescent="0.3">
      <c r="A132" s="38"/>
      <c r="B132" s="163" t="s">
        <v>143</v>
      </c>
      <c r="C132" s="163"/>
      <c r="D132" s="163"/>
      <c r="E132" s="163"/>
      <c r="F132" s="61"/>
      <c r="G132" s="61"/>
      <c r="H132" s="35"/>
      <c r="I132" s="68"/>
      <c r="J132" s="79">
        <f t="shared" si="11"/>
        <v>0</v>
      </c>
    </row>
    <row r="133" spans="1:10" ht="22.5" customHeight="1" x14ac:dyDescent="0.3">
      <c r="A133" s="38"/>
      <c r="B133" s="163" t="s">
        <v>143</v>
      </c>
      <c r="C133" s="163"/>
      <c r="D133" s="163"/>
      <c r="E133" s="163"/>
      <c r="F133" s="61"/>
      <c r="G133" s="61"/>
      <c r="H133" s="35"/>
      <c r="I133" s="68"/>
      <c r="J133" s="79">
        <f t="shared" si="11"/>
        <v>0</v>
      </c>
    </row>
    <row r="134" spans="1:10" ht="20.25" customHeight="1" x14ac:dyDescent="0.3">
      <c r="A134" s="38"/>
      <c r="B134" s="164" t="s">
        <v>34</v>
      </c>
      <c r="C134" s="164"/>
      <c r="D134" s="164"/>
      <c r="E134" s="164"/>
      <c r="F134" s="40"/>
      <c r="G134" s="41"/>
      <c r="H134" s="69"/>
      <c r="I134" s="43"/>
      <c r="J134" s="44">
        <f>SUM(J124:J133)</f>
        <v>0</v>
      </c>
    </row>
    <row r="135" spans="1:10" x14ac:dyDescent="0.3">
      <c r="A135" s="47"/>
      <c r="B135" s="47"/>
      <c r="C135" s="47"/>
      <c r="D135" s="47"/>
      <c r="E135" s="47"/>
      <c r="F135" s="47"/>
      <c r="G135" s="47"/>
      <c r="H135" s="47"/>
      <c r="I135" s="47"/>
      <c r="J135" s="47"/>
    </row>
    <row r="136" spans="1:10" x14ac:dyDescent="0.3">
      <c r="A136" s="47"/>
      <c r="B136" s="47"/>
      <c r="C136" s="47"/>
      <c r="D136" s="47"/>
      <c r="E136" s="47"/>
      <c r="F136" s="47"/>
      <c r="G136" s="47"/>
      <c r="H136" s="47"/>
      <c r="I136" s="47"/>
      <c r="J136" s="47"/>
    </row>
    <row r="137" spans="1:10" s="2" customFormat="1" ht="23.25" customHeight="1" x14ac:dyDescent="0.3">
      <c r="A137" s="70"/>
      <c r="B137" s="162" t="s">
        <v>144</v>
      </c>
      <c r="C137" s="162"/>
      <c r="D137" s="162"/>
      <c r="E137" s="162"/>
      <c r="F137" s="162"/>
      <c r="G137" s="162"/>
      <c r="H137" s="162"/>
      <c r="I137" s="162"/>
      <c r="J137" s="71">
        <f>+J22+J29+J33+J37+J42+J57+J78+J116+J121+J134+J63</f>
        <v>0</v>
      </c>
    </row>
    <row r="138" spans="1:10" x14ac:dyDescent="0.3">
      <c r="A138" s="47"/>
      <c r="B138" s="47"/>
      <c r="C138" s="47"/>
      <c r="D138" s="47"/>
      <c r="E138" s="47"/>
      <c r="F138" s="47"/>
      <c r="G138" s="47"/>
      <c r="H138" s="47"/>
      <c r="I138" s="47"/>
      <c r="J138" s="47"/>
    </row>
    <row r="139" spans="1:10" s="3" customFormat="1" ht="19.5" customHeight="1" thickBot="1" x14ac:dyDescent="0.35">
      <c r="A139" s="161" t="s">
        <v>145</v>
      </c>
      <c r="B139" s="161"/>
      <c r="C139" s="161"/>
      <c r="D139" s="161"/>
      <c r="E139" s="161"/>
      <c r="F139" s="161"/>
      <c r="G139" s="161"/>
      <c r="H139" s="161"/>
      <c r="I139" s="72"/>
      <c r="J139" s="72"/>
    </row>
    <row r="140" spans="1:10" x14ac:dyDescent="0.3">
      <c r="A140" s="165"/>
      <c r="B140" s="166"/>
      <c r="C140" s="167"/>
      <c r="D140" s="167"/>
      <c r="E140" s="167"/>
      <c r="F140" s="167"/>
      <c r="G140" s="167"/>
      <c r="H140" s="167"/>
      <c r="I140" s="167"/>
      <c r="J140" s="168"/>
    </row>
    <row r="141" spans="1:10" x14ac:dyDescent="0.3">
      <c r="A141" s="165"/>
      <c r="B141" s="169"/>
      <c r="C141" s="170"/>
      <c r="D141" s="170"/>
      <c r="E141" s="170"/>
      <c r="F141" s="170"/>
      <c r="G141" s="170"/>
      <c r="H141" s="170"/>
      <c r="I141" s="170"/>
      <c r="J141" s="171"/>
    </row>
    <row r="142" spans="1:10" x14ac:dyDescent="0.3">
      <c r="A142" s="165"/>
      <c r="B142" s="169"/>
      <c r="C142" s="170"/>
      <c r="D142" s="170"/>
      <c r="E142" s="170"/>
      <c r="F142" s="170"/>
      <c r="G142" s="170"/>
      <c r="H142" s="170"/>
      <c r="I142" s="170"/>
      <c r="J142" s="171"/>
    </row>
    <row r="143" spans="1:10" x14ac:dyDescent="0.3">
      <c r="A143" s="165"/>
      <c r="B143" s="169"/>
      <c r="C143" s="170"/>
      <c r="D143" s="170"/>
      <c r="E143" s="170"/>
      <c r="F143" s="170"/>
      <c r="G143" s="170"/>
      <c r="H143" s="170"/>
      <c r="I143" s="170"/>
      <c r="J143" s="171"/>
    </row>
    <row r="144" spans="1:10" x14ac:dyDescent="0.3">
      <c r="A144" s="165"/>
      <c r="B144" s="169"/>
      <c r="C144" s="170"/>
      <c r="D144" s="170"/>
      <c r="E144" s="170"/>
      <c r="F144" s="170"/>
      <c r="G144" s="170"/>
      <c r="H144" s="170"/>
      <c r="I144" s="170"/>
      <c r="J144" s="171"/>
    </row>
    <row r="145" spans="1:10" x14ac:dyDescent="0.3">
      <c r="A145" s="165"/>
      <c r="B145" s="169"/>
      <c r="C145" s="170"/>
      <c r="D145" s="170"/>
      <c r="E145" s="170"/>
      <c r="F145" s="170"/>
      <c r="G145" s="170"/>
      <c r="H145" s="170"/>
      <c r="I145" s="170"/>
      <c r="J145" s="171"/>
    </row>
    <row r="146" spans="1:10" x14ac:dyDescent="0.3">
      <c r="A146" s="165"/>
      <c r="B146" s="169"/>
      <c r="C146" s="170"/>
      <c r="D146" s="170"/>
      <c r="E146" s="170"/>
      <c r="F146" s="170"/>
      <c r="G146" s="170"/>
      <c r="H146" s="170"/>
      <c r="I146" s="170"/>
      <c r="J146" s="171"/>
    </row>
    <row r="147" spans="1:10" ht="15" thickBot="1" x14ac:dyDescent="0.35">
      <c r="A147" s="165"/>
      <c r="B147" s="172"/>
      <c r="C147" s="173"/>
      <c r="D147" s="173"/>
      <c r="E147" s="173"/>
      <c r="F147" s="173"/>
      <c r="G147" s="173"/>
      <c r="H147" s="173"/>
      <c r="I147" s="173"/>
      <c r="J147" s="174"/>
    </row>
    <row r="148" spans="1:10" x14ac:dyDescent="0.3">
      <c r="A148" s="47"/>
      <c r="B148" s="47"/>
      <c r="C148" s="47"/>
      <c r="D148" s="47"/>
      <c r="E148" s="47"/>
      <c r="F148" s="47"/>
      <c r="G148" s="47"/>
      <c r="H148" s="47"/>
      <c r="I148" s="47"/>
      <c r="J148" s="47"/>
    </row>
    <row r="149" spans="1:10" s="3" customFormat="1" ht="19.5" customHeight="1" thickBot="1" x14ac:dyDescent="0.35">
      <c r="A149" s="161" t="s">
        <v>146</v>
      </c>
      <c r="B149" s="161"/>
      <c r="C149" s="161"/>
      <c r="D149" s="161"/>
      <c r="E149" s="161"/>
      <c r="F149" s="161"/>
      <c r="G149" s="161"/>
      <c r="H149" s="161"/>
      <c r="I149" s="72"/>
      <c r="J149" s="72"/>
    </row>
    <row r="150" spans="1:10" ht="27" customHeight="1" x14ac:dyDescent="0.3">
      <c r="A150" s="165"/>
      <c r="B150" s="166"/>
      <c r="C150" s="167"/>
      <c r="D150" s="167"/>
      <c r="E150" s="167"/>
      <c r="F150" s="167"/>
      <c r="G150" s="167"/>
      <c r="H150" s="167"/>
      <c r="I150" s="167"/>
      <c r="J150" s="168"/>
    </row>
    <row r="151" spans="1:10" x14ac:dyDescent="0.3">
      <c r="A151" s="165"/>
      <c r="B151" s="169"/>
      <c r="C151" s="170"/>
      <c r="D151" s="170"/>
      <c r="E151" s="170"/>
      <c r="F151" s="170"/>
      <c r="G151" s="170"/>
      <c r="H151" s="170"/>
      <c r="I151" s="170"/>
      <c r="J151" s="171"/>
    </row>
    <row r="152" spans="1:10" x14ac:dyDescent="0.3">
      <c r="A152" s="165"/>
      <c r="B152" s="169"/>
      <c r="C152" s="170"/>
      <c r="D152" s="170"/>
      <c r="E152" s="170"/>
      <c r="F152" s="170"/>
      <c r="G152" s="170"/>
      <c r="H152" s="170"/>
      <c r="I152" s="170"/>
      <c r="J152" s="171"/>
    </row>
    <row r="153" spans="1:10" x14ac:dyDescent="0.3">
      <c r="A153" s="165"/>
      <c r="B153" s="169"/>
      <c r="C153" s="170"/>
      <c r="D153" s="170"/>
      <c r="E153" s="170"/>
      <c r="F153" s="170"/>
      <c r="G153" s="170"/>
      <c r="H153" s="170"/>
      <c r="I153" s="170"/>
      <c r="J153" s="171"/>
    </row>
    <row r="154" spans="1:10" x14ac:dyDescent="0.3">
      <c r="A154" s="165"/>
      <c r="B154" s="169"/>
      <c r="C154" s="170"/>
      <c r="D154" s="170"/>
      <c r="E154" s="170"/>
      <c r="F154" s="170"/>
      <c r="G154" s="170"/>
      <c r="H154" s="170"/>
      <c r="I154" s="170"/>
      <c r="J154" s="171"/>
    </row>
    <row r="155" spans="1:10" x14ac:dyDescent="0.3">
      <c r="A155" s="165"/>
      <c r="B155" s="169"/>
      <c r="C155" s="170"/>
      <c r="D155" s="170"/>
      <c r="E155" s="170"/>
      <c r="F155" s="170"/>
      <c r="G155" s="170"/>
      <c r="H155" s="170"/>
      <c r="I155" s="170"/>
      <c r="J155" s="171"/>
    </row>
    <row r="156" spans="1:10" x14ac:dyDescent="0.3">
      <c r="A156" s="165"/>
      <c r="B156" s="169"/>
      <c r="C156" s="170"/>
      <c r="D156" s="170"/>
      <c r="E156" s="170"/>
      <c r="F156" s="170"/>
      <c r="G156" s="170"/>
      <c r="H156" s="170"/>
      <c r="I156" s="170"/>
      <c r="J156" s="171"/>
    </row>
    <row r="157" spans="1:10" ht="15" thickBot="1" x14ac:dyDescent="0.35">
      <c r="A157" s="165"/>
      <c r="B157" s="172"/>
      <c r="C157" s="173"/>
      <c r="D157" s="173"/>
      <c r="E157" s="173"/>
      <c r="F157" s="173"/>
      <c r="G157" s="173"/>
      <c r="H157" s="173"/>
      <c r="I157" s="173"/>
      <c r="J157" s="174"/>
    </row>
    <row r="158" spans="1:10" ht="7.5" customHeight="1" x14ac:dyDescent="0.3"/>
    <row r="159" spans="1:10" ht="15.6" x14ac:dyDescent="0.3">
      <c r="A159" s="175" t="s">
        <v>2</v>
      </c>
      <c r="B159" s="176"/>
      <c r="C159" s="176"/>
      <c r="D159" s="176"/>
      <c r="E159" s="176"/>
      <c r="F159" s="176"/>
      <c r="G159" s="177"/>
      <c r="I159" s="178" t="s">
        <v>147</v>
      </c>
      <c r="J159" s="179"/>
    </row>
    <row r="160" spans="1:10" x14ac:dyDescent="0.3">
      <c r="A160" s="146" t="s">
        <v>148</v>
      </c>
      <c r="B160" s="147"/>
      <c r="C160" s="147"/>
      <c r="D160" s="147"/>
      <c r="E160" s="147"/>
      <c r="F160" s="147"/>
      <c r="G160" s="148"/>
      <c r="I160" s="155" t="s">
        <v>149</v>
      </c>
      <c r="J160" s="156"/>
    </row>
    <row r="161" spans="1:10" x14ac:dyDescent="0.3">
      <c r="A161" s="149"/>
      <c r="B161" s="150"/>
      <c r="C161" s="150"/>
      <c r="D161" s="150"/>
      <c r="E161" s="150"/>
      <c r="F161" s="150"/>
      <c r="G161" s="151"/>
      <c r="I161" s="157"/>
      <c r="J161" s="158"/>
    </row>
    <row r="162" spans="1:10" x14ac:dyDescent="0.3">
      <c r="A162" s="149"/>
      <c r="B162" s="150"/>
      <c r="C162" s="150"/>
      <c r="D162" s="150"/>
      <c r="E162" s="150"/>
      <c r="F162" s="150"/>
      <c r="G162" s="151"/>
      <c r="I162" s="157"/>
      <c r="J162" s="158"/>
    </row>
    <row r="163" spans="1:10" x14ac:dyDescent="0.3">
      <c r="A163" s="149"/>
      <c r="B163" s="150"/>
      <c r="C163" s="150"/>
      <c r="D163" s="150"/>
      <c r="E163" s="150"/>
      <c r="F163" s="150"/>
      <c r="G163" s="151"/>
      <c r="I163" s="157"/>
      <c r="J163" s="158"/>
    </row>
    <row r="164" spans="1:10" x14ac:dyDescent="0.3">
      <c r="A164" s="149"/>
      <c r="B164" s="150"/>
      <c r="C164" s="150"/>
      <c r="D164" s="150"/>
      <c r="E164" s="150"/>
      <c r="F164" s="150"/>
      <c r="G164" s="151"/>
      <c r="I164" s="157"/>
      <c r="J164" s="158"/>
    </row>
    <row r="165" spans="1:10" x14ac:dyDescent="0.3">
      <c r="A165" s="149"/>
      <c r="B165" s="150"/>
      <c r="C165" s="150"/>
      <c r="D165" s="150"/>
      <c r="E165" s="150"/>
      <c r="F165" s="150"/>
      <c r="G165" s="151"/>
      <c r="I165" s="157"/>
      <c r="J165" s="158"/>
    </row>
    <row r="166" spans="1:10" x14ac:dyDescent="0.3">
      <c r="A166" s="149"/>
      <c r="B166" s="150"/>
      <c r="C166" s="150"/>
      <c r="D166" s="150"/>
      <c r="E166" s="150"/>
      <c r="F166" s="150"/>
      <c r="G166" s="151"/>
      <c r="I166" s="157"/>
      <c r="J166" s="158"/>
    </row>
    <row r="167" spans="1:10" x14ac:dyDescent="0.3">
      <c r="A167" s="152"/>
      <c r="B167" s="153"/>
      <c r="C167" s="153"/>
      <c r="D167" s="153"/>
      <c r="E167" s="153"/>
      <c r="F167" s="153"/>
      <c r="G167" s="154"/>
      <c r="I167" s="159"/>
      <c r="J167" s="160"/>
    </row>
  </sheetData>
  <sheetProtection algorithmName="SHA-512" hashValue="SXaY8upfZ36JHNxHM4BiUtoP0bqbobrzVLGpa6Ctd2p2Dj/m+GfpmHT+QXW0JyyXf36X9e6e49x2iFV4g4aocw==" saltValue="o0Sm1AE2zML1kw26Zny+ZA==" spinCount="100000" sheet="1" objects="1" scenarios="1"/>
  <mergeCells count="130">
    <mergeCell ref="B59:E59"/>
    <mergeCell ref="B60:E60"/>
    <mergeCell ref="B61:E61"/>
    <mergeCell ref="B62:E62"/>
    <mergeCell ref="B63:E63"/>
    <mergeCell ref="B150:J157"/>
    <mergeCell ref="A159:G159"/>
    <mergeCell ref="I159:J159"/>
    <mergeCell ref="A160:G167"/>
    <mergeCell ref="I160:J167"/>
    <mergeCell ref="B140:J147"/>
    <mergeCell ref="A149:H149"/>
    <mergeCell ref="A150:A157"/>
    <mergeCell ref="B132:E132"/>
    <mergeCell ref="B133:E133"/>
    <mergeCell ref="B134:E134"/>
    <mergeCell ref="B137:I137"/>
    <mergeCell ref="A139:H139"/>
    <mergeCell ref="A140:A147"/>
    <mergeCell ref="B125:E125"/>
    <mergeCell ref="B127:E127"/>
    <mergeCell ref="B128:E128"/>
    <mergeCell ref="B129:E129"/>
    <mergeCell ref="B130:E130"/>
    <mergeCell ref="B131:E131"/>
    <mergeCell ref="B119:E119"/>
    <mergeCell ref="B120:E120"/>
    <mergeCell ref="B121:E121"/>
    <mergeCell ref="B123:E123"/>
    <mergeCell ref="B124:E124"/>
    <mergeCell ref="B126:E126"/>
    <mergeCell ref="B113:E113"/>
    <mergeCell ref="B114:E114"/>
    <mergeCell ref="B115:E115"/>
    <mergeCell ref="B116:E116"/>
    <mergeCell ref="B118:E118"/>
    <mergeCell ref="B107:E107"/>
    <mergeCell ref="B108:E108"/>
    <mergeCell ref="B109:E109"/>
    <mergeCell ref="B110:E110"/>
    <mergeCell ref="B111:E111"/>
    <mergeCell ref="B112:E112"/>
    <mergeCell ref="B100:E100"/>
    <mergeCell ref="B101:E101"/>
    <mergeCell ref="B102:E102"/>
    <mergeCell ref="B104:E104"/>
    <mergeCell ref="B105:E105"/>
    <mergeCell ref="B106:E106"/>
    <mergeCell ref="B93:E93"/>
    <mergeCell ref="B94:E94"/>
    <mergeCell ref="B95:E95"/>
    <mergeCell ref="B98:E98"/>
    <mergeCell ref="B99:E99"/>
    <mergeCell ref="B96:E96"/>
    <mergeCell ref="B103:E103"/>
    <mergeCell ref="B97:E97"/>
    <mergeCell ref="B85:E85"/>
    <mergeCell ref="B86:E86"/>
    <mergeCell ref="B87:E87"/>
    <mergeCell ref="B90:E90"/>
    <mergeCell ref="B92:E92"/>
    <mergeCell ref="B78:E78"/>
    <mergeCell ref="B83:E83"/>
    <mergeCell ref="B84:E84"/>
    <mergeCell ref="B81:E81"/>
    <mergeCell ref="B89:E89"/>
    <mergeCell ref="B91:E91"/>
    <mergeCell ref="B80:E80"/>
    <mergeCell ref="B82:E82"/>
    <mergeCell ref="B88:E88"/>
    <mergeCell ref="B71:E71"/>
    <mergeCell ref="B73:E73"/>
    <mergeCell ref="B74:E74"/>
    <mergeCell ref="B75:E75"/>
    <mergeCell ref="B76:E76"/>
    <mergeCell ref="B77:E77"/>
    <mergeCell ref="B65:E65"/>
    <mergeCell ref="B66:E66"/>
    <mergeCell ref="B68:E68"/>
    <mergeCell ref="B69:E69"/>
    <mergeCell ref="B70:E70"/>
    <mergeCell ref="B72:E72"/>
    <mergeCell ref="B67:E67"/>
    <mergeCell ref="B52:E52"/>
    <mergeCell ref="B53:E53"/>
    <mergeCell ref="B54:E54"/>
    <mergeCell ref="B57:E57"/>
    <mergeCell ref="B44:E44"/>
    <mergeCell ref="B45:E45"/>
    <mergeCell ref="B46:E46"/>
    <mergeCell ref="B48:E48"/>
    <mergeCell ref="B49:E49"/>
    <mergeCell ref="B50:E50"/>
    <mergeCell ref="B51:E51"/>
    <mergeCell ref="B47:E47"/>
    <mergeCell ref="B42:E42"/>
    <mergeCell ref="B24:E24"/>
    <mergeCell ref="B25:E25"/>
    <mergeCell ref="B26:E26"/>
    <mergeCell ref="B27:E27"/>
    <mergeCell ref="B28:E28"/>
    <mergeCell ref="B29:E29"/>
    <mergeCell ref="A14:B14"/>
    <mergeCell ref="C14:J14"/>
    <mergeCell ref="A17:J17"/>
    <mergeCell ref="B20:E20"/>
    <mergeCell ref="B21:E21"/>
    <mergeCell ref="B22:E22"/>
    <mergeCell ref="B37:E37"/>
    <mergeCell ref="B39:E39"/>
    <mergeCell ref="B41:E41"/>
    <mergeCell ref="B31:E31"/>
    <mergeCell ref="B32:E32"/>
    <mergeCell ref="B33:E33"/>
    <mergeCell ref="B35:E35"/>
    <mergeCell ref="B36:E36"/>
    <mergeCell ref="B40:E40"/>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E6999A83-80E2-4C19-9468-ACD8959789C5}">
          <x14:formula1>
            <xm:f>Eenheden!$A$1:$A$8</xm:f>
          </x14:formula1>
          <xm:sqref>G124:G133</xm:sqref>
        </x14:dataValidation>
        <x14:dataValidation type="list" allowBlank="1" showInputMessage="1" showErrorMessage="1" xr:uid="{F1587541-C0FC-4210-B1E6-F6119FECA268}">
          <x14:formula1>
            <xm:f>Eenheden!$A$1:$A$7</xm:f>
          </x14:formula1>
          <xm:sqref>G76:G77 G104:G105 G119:G120 G114:G115 G91:G92</xm:sqref>
        </x14:dataValidation>
        <x14:dataValidation type="list" allowBlank="1" showInputMessage="1" showErrorMessage="1" xr:uid="{C1304325-733B-4AD0-8843-8383B6A30F8B}">
          <x14:formula1>
            <xm:f>Eenheden!$A$1:$A$6</xm:f>
          </x14:formula1>
          <xm:sqref>G25:G28 G32 G36 G40:G41</xm:sqref>
        </x14:dataValidation>
        <x14:dataValidation type="list" allowBlank="1" showInputMessage="1" showErrorMessage="1" xr:uid="{9A071FA4-F97B-4889-8019-35D78B83F0A3}">
          <x14:formula1>
            <xm:f>Eenheden!$A$1:$A$5</xm:f>
          </x14:formula1>
          <xm:sqref>G21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B43B-D018-4264-A53C-6EE2F7F9CD03}">
  <sheetPr>
    <pageSetUpPr fitToPage="1"/>
  </sheetPr>
  <dimension ref="A1:BO167"/>
  <sheetViews>
    <sheetView showGridLines="0" topLeftCell="A103" zoomScale="85" zoomScaleNormal="85" zoomScaleSheetLayoutView="85" workbookViewId="0">
      <selection activeCell="J137" sqref="J137"/>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3" t="s">
        <v>20</v>
      </c>
      <c r="B1" s="13"/>
      <c r="C1" s="13"/>
      <c r="D1" s="13"/>
      <c r="E1" s="13"/>
      <c r="F1" s="13"/>
      <c r="G1" s="13"/>
      <c r="H1" s="13"/>
      <c r="I1" s="187" t="s">
        <v>173</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t="str">
        <f>IF(Totaalblad!C11=0," ",Totaalblad!C11)</f>
        <v xml:space="preserve"> </v>
      </c>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00"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99">
        <f>+H21*I21</f>
        <v>0</v>
      </c>
    </row>
    <row r="22" spans="1:67" ht="20.25" customHeight="1" x14ac:dyDescent="0.3">
      <c r="A22" s="38"/>
      <c r="B22" s="139" t="s">
        <v>34</v>
      </c>
      <c r="C22" s="139"/>
      <c r="D22" s="139"/>
      <c r="E22" s="139"/>
      <c r="F22" s="40"/>
      <c r="G22" s="41"/>
      <c r="H22" s="42"/>
      <c r="I22" s="43"/>
      <c r="J22" s="44">
        <f>SUM(J21:J21)</f>
        <v>0</v>
      </c>
    </row>
    <row r="23" spans="1:67" x14ac:dyDescent="0.3">
      <c r="A23" s="45"/>
      <c r="B23" s="46"/>
      <c r="C23" s="47"/>
      <c r="D23" s="47"/>
      <c r="E23" s="47"/>
      <c r="F23" s="47"/>
      <c r="G23" s="48"/>
      <c r="H23" s="47"/>
      <c r="I23" s="49"/>
      <c r="J23" s="47"/>
    </row>
    <row r="24" spans="1:67" s="8" customFormat="1" ht="20.25" customHeight="1" x14ac:dyDescent="0.3">
      <c r="A24" s="50"/>
      <c r="B24" s="184" t="s">
        <v>35</v>
      </c>
      <c r="C24" s="184"/>
      <c r="D24" s="184"/>
      <c r="E24" s="184"/>
      <c r="F24" s="37" t="s">
        <v>26</v>
      </c>
      <c r="G24" s="37" t="s">
        <v>27</v>
      </c>
      <c r="H24" s="37" t="s">
        <v>28</v>
      </c>
      <c r="I24" s="51" t="s">
        <v>29</v>
      </c>
      <c r="J24" s="51" t="s">
        <v>30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9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9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9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9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row>
    <row r="30" spans="1:67" x14ac:dyDescent="0.3">
      <c r="A30" s="47"/>
      <c r="B30" s="47"/>
      <c r="C30" s="47"/>
      <c r="D30" s="47"/>
      <c r="E30" s="47"/>
      <c r="F30" s="47"/>
      <c r="G30" s="47"/>
      <c r="H30" s="47"/>
      <c r="I30" s="47"/>
      <c r="J30" s="47"/>
    </row>
    <row r="31" spans="1:67" s="8" customFormat="1" ht="20.25" customHeight="1" x14ac:dyDescent="0.3">
      <c r="A31" s="50"/>
      <c r="B31" s="184" t="s">
        <v>43</v>
      </c>
      <c r="C31" s="184"/>
      <c r="D31" s="184"/>
      <c r="E31" s="184"/>
      <c r="F31" s="37" t="s">
        <v>26</v>
      </c>
      <c r="G31" s="37" t="s">
        <v>27</v>
      </c>
      <c r="H31" s="37" t="s">
        <v>28</v>
      </c>
      <c r="I31" s="51" t="s">
        <v>29</v>
      </c>
      <c r="J31" s="51" t="s">
        <v>30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9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row>
    <row r="34" spans="1:67" x14ac:dyDescent="0.3">
      <c r="A34" s="47"/>
      <c r="B34" s="47"/>
      <c r="C34" s="47"/>
      <c r="D34" s="47"/>
      <c r="E34" s="47"/>
      <c r="F34" s="47"/>
      <c r="G34" s="47"/>
      <c r="H34" s="47"/>
      <c r="I34" s="47"/>
      <c r="J34" s="47"/>
    </row>
    <row r="35" spans="1:67" s="8" customFormat="1" ht="20.25" customHeight="1" x14ac:dyDescent="0.3">
      <c r="A35" s="50"/>
      <c r="B35" s="184" t="s">
        <v>45</v>
      </c>
      <c r="C35" s="184"/>
      <c r="D35" s="184"/>
      <c r="E35" s="184"/>
      <c r="F35" s="37" t="s">
        <v>26</v>
      </c>
      <c r="G35" s="37" t="s">
        <v>27</v>
      </c>
      <c r="H35" s="37" t="s">
        <v>28</v>
      </c>
      <c r="I35" s="51" t="s">
        <v>29</v>
      </c>
      <c r="J35" s="51" t="s">
        <v>30</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9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row>
    <row r="38" spans="1:67" x14ac:dyDescent="0.3">
      <c r="A38" s="47"/>
      <c r="B38" s="47"/>
      <c r="C38" s="47"/>
      <c r="D38" s="47"/>
      <c r="E38" s="47"/>
      <c r="F38" s="47"/>
      <c r="G38" s="47"/>
      <c r="H38" s="47"/>
      <c r="I38" s="47"/>
      <c r="J38" s="47"/>
    </row>
    <row r="39" spans="1:67" s="8" customFormat="1" ht="32.25" customHeight="1" x14ac:dyDescent="0.3">
      <c r="A39" s="50"/>
      <c r="B39" s="193" t="s">
        <v>47</v>
      </c>
      <c r="C39" s="193"/>
      <c r="D39" s="193"/>
      <c r="E39" s="193"/>
      <c r="F39" s="37" t="s">
        <v>26</v>
      </c>
      <c r="G39" s="37" t="s">
        <v>27</v>
      </c>
      <c r="H39" s="37" t="s">
        <v>28</v>
      </c>
      <c r="I39" s="51" t="s">
        <v>29</v>
      </c>
      <c r="J39" s="51" t="s">
        <v>30</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9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39">
        <f>+H41*I41</f>
        <v>0</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row>
    <row r="43" spans="1:67" x14ac:dyDescent="0.3">
      <c r="A43" s="47"/>
      <c r="B43" s="47"/>
      <c r="C43" s="47"/>
      <c r="D43" s="47"/>
      <c r="E43" s="47"/>
      <c r="F43" s="47"/>
      <c r="G43" s="47"/>
      <c r="H43" s="47"/>
      <c r="I43" s="47"/>
      <c r="J43" s="47"/>
    </row>
    <row r="44" spans="1:67" s="8" customFormat="1" ht="33" customHeight="1" x14ac:dyDescent="0.3">
      <c r="A44" s="50"/>
      <c r="B44" s="184" t="s">
        <v>52</v>
      </c>
      <c r="C44" s="184"/>
      <c r="D44" s="184"/>
      <c r="E44" s="184"/>
      <c r="F44" s="37" t="s">
        <v>26</v>
      </c>
      <c r="G44" s="37" t="s">
        <v>53</v>
      </c>
      <c r="H44" s="37" t="s">
        <v>54</v>
      </c>
      <c r="I44" s="54" t="s">
        <v>55</v>
      </c>
      <c r="J44" s="51" t="s">
        <v>56</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3">
      <c r="A45" s="38"/>
      <c r="B45" s="134" t="s">
        <v>57</v>
      </c>
      <c r="C45" s="134"/>
      <c r="D45" s="134"/>
      <c r="E45" s="134"/>
      <c r="F45" s="33" t="s">
        <v>58</v>
      </c>
      <c r="G45" s="77">
        <v>3115.08</v>
      </c>
      <c r="H45" s="77">
        <f t="shared" ref="H45:H56" si="0">G45/12</f>
        <v>259.58999999999997</v>
      </c>
      <c r="I45" s="55"/>
      <c r="J45" s="7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8" customFormat="1" ht="20.25" customHeight="1" x14ac:dyDescent="0.3">
      <c r="A46" s="38"/>
      <c r="B46" s="134" t="s">
        <v>59</v>
      </c>
      <c r="C46" s="134"/>
      <c r="D46" s="134"/>
      <c r="E46" s="134"/>
      <c r="F46" s="33" t="s">
        <v>58</v>
      </c>
      <c r="G46" s="77">
        <v>3262.68</v>
      </c>
      <c r="H46" s="77">
        <f t="shared" si="0"/>
        <v>271.89</v>
      </c>
      <c r="I46" s="55"/>
      <c r="J46" s="79">
        <f>+H46*I46</f>
        <v>0</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8" customFormat="1" ht="20.25" customHeight="1" x14ac:dyDescent="0.3">
      <c r="A47" s="38"/>
      <c r="B47" s="134" t="s">
        <v>60</v>
      </c>
      <c r="C47" s="134"/>
      <c r="D47" s="134"/>
      <c r="E47" s="134"/>
      <c r="F47" s="33" t="s">
        <v>58</v>
      </c>
      <c r="G47" s="77">
        <v>3478.68</v>
      </c>
      <c r="H47" s="77">
        <f t="shared" si="0"/>
        <v>289.89</v>
      </c>
      <c r="I47" s="55"/>
      <c r="J47" s="79">
        <f>+H47*I47</f>
        <v>0</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8" customFormat="1" ht="20.25" customHeight="1" x14ac:dyDescent="0.3">
      <c r="A48" s="38"/>
      <c r="B48" s="134" t="s">
        <v>61</v>
      </c>
      <c r="C48" s="134"/>
      <c r="D48" s="134"/>
      <c r="E48" s="134"/>
      <c r="F48" s="33" t="s">
        <v>62</v>
      </c>
      <c r="G48" s="77">
        <v>8303.4</v>
      </c>
      <c r="H48" s="77">
        <f t="shared" si="0"/>
        <v>691.94999999999993</v>
      </c>
      <c r="I48" s="55"/>
      <c r="J48" s="79">
        <f t="shared" ref="J48:J56" si="1">+H48*I48</f>
        <v>0</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3">
      <c r="A49" s="38"/>
      <c r="B49" s="134" t="s">
        <v>63</v>
      </c>
      <c r="C49" s="134"/>
      <c r="D49" s="134"/>
      <c r="E49" s="134"/>
      <c r="F49" s="33" t="s">
        <v>62</v>
      </c>
      <c r="G49" s="77">
        <v>8697</v>
      </c>
      <c r="H49" s="77">
        <f t="shared" si="0"/>
        <v>724.75</v>
      </c>
      <c r="I49" s="55"/>
      <c r="J49" s="79">
        <f t="shared" si="1"/>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3">
      <c r="A50" s="38"/>
      <c r="B50" s="134" t="s">
        <v>64</v>
      </c>
      <c r="C50" s="134"/>
      <c r="D50" s="134"/>
      <c r="E50" s="134"/>
      <c r="F50" s="33" t="s">
        <v>62</v>
      </c>
      <c r="G50" s="77">
        <v>9272.76</v>
      </c>
      <c r="H50" s="77">
        <f t="shared" si="0"/>
        <v>772.73</v>
      </c>
      <c r="I50" s="55"/>
      <c r="J50" s="79">
        <f t="shared" si="1"/>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3">
      <c r="A51" s="38"/>
      <c r="B51" s="134" t="s">
        <v>65</v>
      </c>
      <c r="C51" s="134"/>
      <c r="D51" s="134"/>
      <c r="E51" s="134"/>
      <c r="F51" s="33" t="s">
        <v>66</v>
      </c>
      <c r="G51" s="77">
        <v>26814</v>
      </c>
      <c r="H51" s="77">
        <f t="shared" si="0"/>
        <v>2234.5</v>
      </c>
      <c r="I51" s="55"/>
      <c r="J51" s="7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3">
      <c r="A52" s="38"/>
      <c r="B52" s="134" t="s">
        <v>67</v>
      </c>
      <c r="C52" s="134"/>
      <c r="D52" s="134"/>
      <c r="E52" s="134"/>
      <c r="F52" s="33" t="s">
        <v>66</v>
      </c>
      <c r="G52" s="77">
        <v>28085.040000000001</v>
      </c>
      <c r="H52" s="77">
        <f t="shared" si="0"/>
        <v>2340.42</v>
      </c>
      <c r="I52" s="55"/>
      <c r="J52" s="7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3">
      <c r="A53" s="38"/>
      <c r="B53" s="134" t="s">
        <v>68</v>
      </c>
      <c r="C53" s="134"/>
      <c r="D53" s="134"/>
      <c r="E53" s="134"/>
      <c r="F53" s="33" t="s">
        <v>69</v>
      </c>
      <c r="G53" s="77">
        <v>6527.04</v>
      </c>
      <c r="H53" s="77">
        <f t="shared" si="0"/>
        <v>543.91999999999996</v>
      </c>
      <c r="I53" s="59"/>
      <c r="J53" s="7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3">
      <c r="A54" s="38"/>
      <c r="B54" s="134" t="s">
        <v>70</v>
      </c>
      <c r="C54" s="134"/>
      <c r="D54" s="134"/>
      <c r="E54" s="134"/>
      <c r="F54" s="33" t="s">
        <v>69</v>
      </c>
      <c r="G54" s="77">
        <v>6959.16</v>
      </c>
      <c r="H54" s="77">
        <f t="shared" si="0"/>
        <v>579.92999999999995</v>
      </c>
      <c r="I54" s="59"/>
      <c r="J54" s="7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3">
      <c r="A55" s="38"/>
      <c r="B55" s="60" t="s">
        <v>71</v>
      </c>
      <c r="C55" s="60"/>
      <c r="D55" s="60"/>
      <c r="E55" s="60"/>
      <c r="F55" s="33" t="s">
        <v>72</v>
      </c>
      <c r="G55" s="77">
        <v>17544.84</v>
      </c>
      <c r="H55" s="77">
        <f t="shared" si="0"/>
        <v>1462.07</v>
      </c>
      <c r="I55" s="59"/>
      <c r="J55" s="7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3">
      <c r="A56" s="38"/>
      <c r="B56" s="60" t="s">
        <v>73</v>
      </c>
      <c r="C56" s="60"/>
      <c r="D56" s="60"/>
      <c r="E56" s="60"/>
      <c r="F56" s="33" t="s">
        <v>72</v>
      </c>
      <c r="G56" s="77">
        <v>18618.599999999999</v>
      </c>
      <c r="H56" s="77">
        <f t="shared" si="0"/>
        <v>1551.55</v>
      </c>
      <c r="I56" s="59"/>
      <c r="J56" s="7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ht="20.25" customHeight="1" x14ac:dyDescent="0.3">
      <c r="A57" s="38"/>
      <c r="B57" s="139" t="s">
        <v>34</v>
      </c>
      <c r="C57" s="139"/>
      <c r="D57" s="139"/>
      <c r="E57" s="139"/>
      <c r="F57" s="40"/>
      <c r="G57" s="41"/>
      <c r="H57" s="42"/>
      <c r="I57" s="57"/>
      <c r="J57" s="44">
        <f>SUM(J45:J56)</f>
        <v>0</v>
      </c>
    </row>
    <row r="58" spans="1:67" x14ac:dyDescent="0.3">
      <c r="A58" s="47"/>
      <c r="B58" s="47"/>
      <c r="C58" s="47"/>
      <c r="D58" s="47"/>
      <c r="E58" s="47"/>
      <c r="F58" s="47"/>
      <c r="G58" s="47"/>
      <c r="H58" s="47"/>
      <c r="I58" s="47"/>
      <c r="J58" s="47"/>
    </row>
    <row r="59" spans="1:67" ht="31.2" x14ac:dyDescent="0.3">
      <c r="A59" s="50"/>
      <c r="B59" s="184" t="s">
        <v>188</v>
      </c>
      <c r="C59" s="184"/>
      <c r="D59" s="184"/>
      <c r="E59" s="184"/>
      <c r="F59" s="101" t="s">
        <v>26</v>
      </c>
      <c r="G59" s="101" t="s">
        <v>53</v>
      </c>
      <c r="H59" s="101" t="s">
        <v>54</v>
      </c>
      <c r="I59" s="54" t="s">
        <v>55</v>
      </c>
      <c r="J59" s="102" t="s">
        <v>56</v>
      </c>
    </row>
    <row r="60" spans="1:67" ht="20.25" customHeight="1" x14ac:dyDescent="0.3">
      <c r="A60" s="38"/>
      <c r="B60" s="134" t="s">
        <v>189</v>
      </c>
      <c r="C60" s="134"/>
      <c r="D60" s="134"/>
      <c r="E60" s="134"/>
      <c r="F60" s="33" t="s">
        <v>190</v>
      </c>
      <c r="G60" s="77">
        <v>1082.6400000000001</v>
      </c>
      <c r="H60" s="77">
        <f>G60/6</f>
        <v>180.44000000000003</v>
      </c>
      <c r="I60" s="35"/>
      <c r="J60" s="39">
        <f>+H60*I60</f>
        <v>0</v>
      </c>
    </row>
    <row r="61" spans="1:67" ht="20.25" customHeight="1" x14ac:dyDescent="0.3">
      <c r="A61" s="38"/>
      <c r="B61" s="135" t="s">
        <v>191</v>
      </c>
      <c r="C61" s="136"/>
      <c r="D61" s="136"/>
      <c r="E61" s="137"/>
      <c r="F61" s="56" t="s">
        <v>190</v>
      </c>
      <c r="G61" s="77">
        <v>1133.94</v>
      </c>
      <c r="H61" s="77">
        <f>G61/6</f>
        <v>188.99</v>
      </c>
      <c r="I61" s="35"/>
      <c r="J61" s="39">
        <f>+H61*I61</f>
        <v>0</v>
      </c>
    </row>
    <row r="62" spans="1:67" ht="20.25" customHeight="1" x14ac:dyDescent="0.3">
      <c r="A62" s="38"/>
      <c r="B62" s="135" t="s">
        <v>192</v>
      </c>
      <c r="C62" s="136"/>
      <c r="D62" s="136"/>
      <c r="E62" s="137"/>
      <c r="F62" s="56" t="s">
        <v>190</v>
      </c>
      <c r="G62" s="77">
        <v>1209</v>
      </c>
      <c r="H62" s="77">
        <f>G62/6</f>
        <v>201.5</v>
      </c>
      <c r="I62" s="35"/>
      <c r="J62" s="79">
        <f>+H62*I62</f>
        <v>0</v>
      </c>
    </row>
    <row r="63" spans="1:67" ht="20.25" customHeight="1" x14ac:dyDescent="0.3">
      <c r="A63" s="38"/>
      <c r="B63" s="194" t="s">
        <v>34</v>
      </c>
      <c r="C63" s="195"/>
      <c r="D63" s="195"/>
      <c r="E63" s="196"/>
      <c r="F63" s="40"/>
      <c r="G63" s="41"/>
      <c r="H63" s="42"/>
      <c r="I63" s="43"/>
      <c r="J63" s="44">
        <f>SUM(J60:J62)</f>
        <v>0</v>
      </c>
    </row>
    <row r="64" spans="1:67" ht="21.75" customHeight="1" x14ac:dyDescent="0.3">
      <c r="A64" s="47"/>
      <c r="B64" s="47"/>
      <c r="C64" s="47"/>
      <c r="D64" s="47"/>
      <c r="E64" s="47"/>
      <c r="F64" s="47"/>
      <c r="G64" s="47"/>
      <c r="H64" s="47"/>
      <c r="I64" s="47"/>
      <c r="J64" s="47"/>
    </row>
    <row r="65" spans="1:10" ht="30" customHeight="1" x14ac:dyDescent="0.3">
      <c r="A65" s="50"/>
      <c r="B65" s="184" t="s">
        <v>74</v>
      </c>
      <c r="C65" s="184"/>
      <c r="D65" s="184"/>
      <c r="E65" s="184"/>
      <c r="F65" s="37" t="s">
        <v>26</v>
      </c>
      <c r="G65" s="37" t="s">
        <v>53</v>
      </c>
      <c r="H65" s="37" t="s">
        <v>54</v>
      </c>
      <c r="I65" s="54" t="s">
        <v>55</v>
      </c>
      <c r="J65" s="51" t="s">
        <v>56</v>
      </c>
    </row>
    <row r="66" spans="1:10" ht="19.2" customHeight="1" x14ac:dyDescent="0.3">
      <c r="A66" s="38"/>
      <c r="B66" s="134" t="s">
        <v>75</v>
      </c>
      <c r="C66" s="134"/>
      <c r="D66" s="134"/>
      <c r="E66" s="134"/>
      <c r="F66" s="33" t="s">
        <v>76</v>
      </c>
      <c r="G66" s="78">
        <v>881.16</v>
      </c>
      <c r="H66" s="58">
        <f t="shared" ref="H66:H74" si="2">G66/12</f>
        <v>73.429999999999993</v>
      </c>
      <c r="I66" s="55"/>
      <c r="J66" s="79">
        <f>+H66*I66</f>
        <v>0</v>
      </c>
    </row>
    <row r="67" spans="1:10" ht="19.2" customHeight="1" x14ac:dyDescent="0.3">
      <c r="A67" s="38"/>
      <c r="B67" s="134" t="s">
        <v>77</v>
      </c>
      <c r="C67" s="134"/>
      <c r="D67" s="134"/>
      <c r="E67" s="134"/>
      <c r="F67" s="33" t="s">
        <v>76</v>
      </c>
      <c r="G67" s="78">
        <v>922.92</v>
      </c>
      <c r="H67" s="58">
        <f t="shared" si="2"/>
        <v>76.91</v>
      </c>
      <c r="I67" s="55"/>
      <c r="J67" s="79">
        <f t="shared" ref="J67:J74" si="3">+H67*I67</f>
        <v>0</v>
      </c>
    </row>
    <row r="68" spans="1:10" ht="19.2" customHeight="1" x14ac:dyDescent="0.3">
      <c r="A68" s="38"/>
      <c r="B68" s="134" t="s">
        <v>78</v>
      </c>
      <c r="C68" s="134"/>
      <c r="D68" s="134"/>
      <c r="E68" s="134"/>
      <c r="F68" s="33" t="s">
        <v>76</v>
      </c>
      <c r="G68" s="78">
        <v>984</v>
      </c>
      <c r="H68" s="58">
        <f t="shared" si="2"/>
        <v>82</v>
      </c>
      <c r="I68" s="55"/>
      <c r="J68" s="79">
        <f t="shared" si="3"/>
        <v>0</v>
      </c>
    </row>
    <row r="69" spans="1:10" ht="19.2" customHeight="1" x14ac:dyDescent="0.3">
      <c r="A69" s="38"/>
      <c r="B69" s="134" t="s">
        <v>79</v>
      </c>
      <c r="C69" s="134"/>
      <c r="D69" s="134"/>
      <c r="E69" s="134"/>
      <c r="F69" s="33" t="s">
        <v>80</v>
      </c>
      <c r="G69" s="78">
        <v>2157.84</v>
      </c>
      <c r="H69" s="58">
        <f t="shared" si="2"/>
        <v>179.82000000000002</v>
      </c>
      <c r="I69" s="55"/>
      <c r="J69" s="79">
        <f t="shared" si="3"/>
        <v>0</v>
      </c>
    </row>
    <row r="70" spans="1:10" ht="19.2" customHeight="1" x14ac:dyDescent="0.3">
      <c r="A70" s="38"/>
      <c r="B70" s="134" t="s">
        <v>81</v>
      </c>
      <c r="C70" s="134"/>
      <c r="D70" s="134"/>
      <c r="E70" s="134"/>
      <c r="F70" s="33" t="s">
        <v>80</v>
      </c>
      <c r="G70" s="78">
        <v>2260.08</v>
      </c>
      <c r="H70" s="58">
        <f t="shared" si="2"/>
        <v>188.34</v>
      </c>
      <c r="I70" s="55"/>
      <c r="J70" s="79">
        <f t="shared" si="3"/>
        <v>0</v>
      </c>
    </row>
    <row r="71" spans="1:10" ht="19.2" customHeight="1" x14ac:dyDescent="0.3">
      <c r="A71" s="38"/>
      <c r="B71" s="134" t="s">
        <v>82</v>
      </c>
      <c r="C71" s="134"/>
      <c r="D71" s="134"/>
      <c r="E71" s="134"/>
      <c r="F71" s="33" t="s">
        <v>80</v>
      </c>
      <c r="G71" s="78">
        <v>2409.7199999999998</v>
      </c>
      <c r="H71" s="58">
        <f t="shared" si="2"/>
        <v>200.80999999999997</v>
      </c>
      <c r="I71" s="55"/>
      <c r="J71" s="79">
        <f t="shared" si="3"/>
        <v>0</v>
      </c>
    </row>
    <row r="72" spans="1:10" ht="19.2" customHeight="1" x14ac:dyDescent="0.3">
      <c r="A72" s="38"/>
      <c r="B72" s="134" t="s">
        <v>83</v>
      </c>
      <c r="C72" s="134"/>
      <c r="D72" s="134"/>
      <c r="E72" s="134"/>
      <c r="F72" s="33" t="s">
        <v>84</v>
      </c>
      <c r="G72" s="78">
        <v>4337.88</v>
      </c>
      <c r="H72" s="58">
        <f t="shared" si="2"/>
        <v>361.49</v>
      </c>
      <c r="I72" s="55"/>
      <c r="J72" s="79">
        <f t="shared" si="3"/>
        <v>0</v>
      </c>
    </row>
    <row r="73" spans="1:10" ht="19.2" customHeight="1" x14ac:dyDescent="0.3">
      <c r="A73" s="38"/>
      <c r="B73" s="134" t="s">
        <v>85</v>
      </c>
      <c r="C73" s="134"/>
      <c r="D73" s="134"/>
      <c r="E73" s="134"/>
      <c r="F73" s="56" t="s">
        <v>84</v>
      </c>
      <c r="G73" s="80">
        <v>4543.4399999999996</v>
      </c>
      <c r="H73" s="58">
        <f t="shared" si="2"/>
        <v>378.61999999999995</v>
      </c>
      <c r="I73" s="55"/>
      <c r="J73" s="79">
        <f t="shared" si="3"/>
        <v>0</v>
      </c>
    </row>
    <row r="74" spans="1:10" ht="19.2" customHeight="1" x14ac:dyDescent="0.3">
      <c r="A74" s="38"/>
      <c r="B74" s="134" t="s">
        <v>86</v>
      </c>
      <c r="C74" s="134"/>
      <c r="D74" s="134"/>
      <c r="E74" s="134"/>
      <c r="F74" s="56" t="s">
        <v>84</v>
      </c>
      <c r="G74" s="80">
        <v>4844.28</v>
      </c>
      <c r="H74" s="58">
        <f t="shared" si="2"/>
        <v>403.69</v>
      </c>
      <c r="I74" s="55"/>
      <c r="J74" s="79">
        <f t="shared" si="3"/>
        <v>0</v>
      </c>
    </row>
    <row r="75" spans="1:10" ht="19.2" customHeight="1" x14ac:dyDescent="0.3">
      <c r="A75" s="38"/>
      <c r="B75" s="135"/>
      <c r="C75" s="136"/>
      <c r="D75" s="136"/>
      <c r="E75" s="137"/>
      <c r="F75" s="37" t="s">
        <v>26</v>
      </c>
      <c r="G75" s="37" t="s">
        <v>27</v>
      </c>
      <c r="H75" s="37" t="s">
        <v>28</v>
      </c>
      <c r="I75" s="51" t="s">
        <v>29</v>
      </c>
      <c r="J75" s="51" t="s">
        <v>30</v>
      </c>
    </row>
    <row r="76" spans="1:10" ht="19.2" customHeight="1" x14ac:dyDescent="0.3">
      <c r="A76" s="38"/>
      <c r="B76" s="134" t="s">
        <v>87</v>
      </c>
      <c r="C76" s="134"/>
      <c r="D76" s="134"/>
      <c r="E76" s="134"/>
      <c r="F76" s="33" t="s">
        <v>88</v>
      </c>
      <c r="G76" s="34" t="s">
        <v>89</v>
      </c>
      <c r="H76" s="35"/>
      <c r="I76" s="78">
        <v>105.21</v>
      </c>
      <c r="J76" s="79">
        <f>+H76*I76</f>
        <v>0</v>
      </c>
    </row>
    <row r="77" spans="1:10" ht="19.2" customHeight="1" x14ac:dyDescent="0.3">
      <c r="A77" s="38"/>
      <c r="B77" s="134" t="s">
        <v>90</v>
      </c>
      <c r="C77" s="134"/>
      <c r="D77" s="134"/>
      <c r="E77" s="134"/>
      <c r="F77" s="33" t="s">
        <v>91</v>
      </c>
      <c r="G77" s="34" t="s">
        <v>89</v>
      </c>
      <c r="H77" s="35"/>
      <c r="I77" s="78">
        <v>105.21</v>
      </c>
      <c r="J77" s="79">
        <f>+H77*I77</f>
        <v>0</v>
      </c>
    </row>
    <row r="78" spans="1:10" ht="19.2" customHeight="1" x14ac:dyDescent="0.3">
      <c r="A78" s="38"/>
      <c r="B78" s="139" t="s">
        <v>34</v>
      </c>
      <c r="C78" s="139"/>
      <c r="D78" s="139"/>
      <c r="E78" s="139"/>
      <c r="F78" s="40"/>
      <c r="G78" s="41"/>
      <c r="H78" s="53"/>
      <c r="I78" s="43"/>
      <c r="J78" s="44">
        <f>SUM(J66:J77)</f>
        <v>0</v>
      </c>
    </row>
    <row r="79" spans="1:10" x14ac:dyDescent="0.3">
      <c r="A79" s="47"/>
      <c r="B79" s="47"/>
      <c r="C79" s="47"/>
      <c r="D79" s="47"/>
      <c r="E79" s="47"/>
      <c r="F79" s="47"/>
      <c r="G79" s="47"/>
      <c r="H79" s="47"/>
      <c r="I79" s="47"/>
      <c r="J79" s="47"/>
    </row>
    <row r="80" spans="1:10" ht="32.25" customHeight="1" x14ac:dyDescent="0.3">
      <c r="A80" s="50"/>
      <c r="B80" s="184" t="s">
        <v>92</v>
      </c>
      <c r="C80" s="184"/>
      <c r="D80" s="184"/>
      <c r="E80" s="184"/>
      <c r="F80" s="37" t="s">
        <v>26</v>
      </c>
      <c r="G80" s="37" t="s">
        <v>53</v>
      </c>
      <c r="H80" s="37" t="s">
        <v>54</v>
      </c>
      <c r="I80" s="54" t="s">
        <v>55</v>
      </c>
      <c r="J80" s="51" t="s">
        <v>56</v>
      </c>
    </row>
    <row r="81" spans="1:10" ht="19.2" customHeight="1" x14ac:dyDescent="0.3">
      <c r="A81" s="38"/>
      <c r="B81" s="134" t="s">
        <v>93</v>
      </c>
      <c r="C81" s="134"/>
      <c r="D81" s="134"/>
      <c r="E81" s="134"/>
      <c r="F81" s="33" t="s">
        <v>94</v>
      </c>
      <c r="G81" s="78">
        <v>5847.12</v>
      </c>
      <c r="H81" s="58">
        <f t="shared" ref="H81:H89" si="4">G81/12</f>
        <v>487.26</v>
      </c>
      <c r="I81" s="55"/>
      <c r="J81" s="79">
        <f>+H81*I81</f>
        <v>0</v>
      </c>
    </row>
    <row r="82" spans="1:10" ht="19.2" customHeight="1" x14ac:dyDescent="0.3">
      <c r="A82" s="38"/>
      <c r="B82" s="134" t="s">
        <v>95</v>
      </c>
      <c r="C82" s="134"/>
      <c r="D82" s="134"/>
      <c r="E82" s="134"/>
      <c r="F82" s="33" t="s">
        <v>94</v>
      </c>
      <c r="G82" s="78">
        <v>6124.32</v>
      </c>
      <c r="H82" s="58">
        <f t="shared" si="4"/>
        <v>510.35999999999996</v>
      </c>
      <c r="I82" s="55"/>
      <c r="J82" s="79">
        <f t="shared" ref="J82:J89" si="5">+H82*I82</f>
        <v>0</v>
      </c>
    </row>
    <row r="83" spans="1:10" ht="19.2" customHeight="1" x14ac:dyDescent="0.3">
      <c r="A83" s="38"/>
      <c r="B83" s="134" t="s">
        <v>96</v>
      </c>
      <c r="C83" s="134"/>
      <c r="D83" s="134"/>
      <c r="E83" s="134"/>
      <c r="F83" s="33" t="s">
        <v>94</v>
      </c>
      <c r="G83" s="78">
        <v>6529.68</v>
      </c>
      <c r="H83" s="58">
        <f t="shared" si="4"/>
        <v>544.14</v>
      </c>
      <c r="I83" s="55"/>
      <c r="J83" s="79">
        <f t="shared" si="5"/>
        <v>0</v>
      </c>
    </row>
    <row r="84" spans="1:10" ht="19.2" customHeight="1" x14ac:dyDescent="0.3">
      <c r="A84" s="38"/>
      <c r="B84" s="134" t="s">
        <v>97</v>
      </c>
      <c r="C84" s="134"/>
      <c r="D84" s="134"/>
      <c r="E84" s="134"/>
      <c r="F84" s="33" t="s">
        <v>98</v>
      </c>
      <c r="G84" s="78">
        <v>9095.64</v>
      </c>
      <c r="H84" s="58">
        <f t="shared" si="4"/>
        <v>757.96999999999991</v>
      </c>
      <c r="I84" s="55"/>
      <c r="J84" s="79">
        <f t="shared" si="5"/>
        <v>0</v>
      </c>
    </row>
    <row r="85" spans="1:10" ht="19.2" customHeight="1" x14ac:dyDescent="0.3">
      <c r="A85" s="38"/>
      <c r="B85" s="134" t="s">
        <v>99</v>
      </c>
      <c r="C85" s="134"/>
      <c r="D85" s="134"/>
      <c r="E85" s="134"/>
      <c r="F85" s="33" t="s">
        <v>98</v>
      </c>
      <c r="G85" s="78">
        <v>9526.7999999999993</v>
      </c>
      <c r="H85" s="58">
        <f t="shared" si="4"/>
        <v>793.9</v>
      </c>
      <c r="I85" s="55"/>
      <c r="J85" s="79">
        <f t="shared" si="5"/>
        <v>0</v>
      </c>
    </row>
    <row r="86" spans="1:10" ht="19.2" customHeight="1" x14ac:dyDescent="0.3">
      <c r="A86" s="38"/>
      <c r="B86" s="134" t="s">
        <v>100</v>
      </c>
      <c r="C86" s="134"/>
      <c r="D86" s="134"/>
      <c r="E86" s="134"/>
      <c r="F86" s="33" t="s">
        <v>98</v>
      </c>
      <c r="G86" s="78">
        <v>10157.4</v>
      </c>
      <c r="H86" s="58">
        <f t="shared" si="4"/>
        <v>846.44999999999993</v>
      </c>
      <c r="I86" s="55"/>
      <c r="J86" s="79">
        <f t="shared" si="5"/>
        <v>0</v>
      </c>
    </row>
    <row r="87" spans="1:10" ht="19.2" customHeight="1" x14ac:dyDescent="0.3">
      <c r="A87" s="38"/>
      <c r="B87" s="134" t="s">
        <v>101</v>
      </c>
      <c r="C87" s="134"/>
      <c r="D87" s="134"/>
      <c r="E87" s="134"/>
      <c r="F87" s="33" t="s">
        <v>102</v>
      </c>
      <c r="G87" s="78">
        <v>15592.44</v>
      </c>
      <c r="H87" s="58">
        <f t="shared" si="4"/>
        <v>1299.3700000000001</v>
      </c>
      <c r="I87" s="55"/>
      <c r="J87" s="79">
        <f t="shared" si="5"/>
        <v>0</v>
      </c>
    </row>
    <row r="88" spans="1:10" ht="19.2" customHeight="1" x14ac:dyDescent="0.3">
      <c r="A88" s="38"/>
      <c r="B88" s="134" t="s">
        <v>103</v>
      </c>
      <c r="C88" s="134"/>
      <c r="D88" s="134"/>
      <c r="E88" s="134"/>
      <c r="F88" s="56" t="s">
        <v>102</v>
      </c>
      <c r="G88" s="80">
        <v>16331.52</v>
      </c>
      <c r="H88" s="58">
        <f t="shared" si="4"/>
        <v>1360.96</v>
      </c>
      <c r="I88" s="55"/>
      <c r="J88" s="79">
        <f t="shared" si="5"/>
        <v>0</v>
      </c>
    </row>
    <row r="89" spans="1:10" ht="19.2" customHeight="1" x14ac:dyDescent="0.3">
      <c r="A89" s="38"/>
      <c r="B89" s="134" t="s">
        <v>104</v>
      </c>
      <c r="C89" s="134"/>
      <c r="D89" s="134"/>
      <c r="E89" s="134"/>
      <c r="F89" s="56" t="s">
        <v>102</v>
      </c>
      <c r="G89" s="80">
        <v>17412.72</v>
      </c>
      <c r="H89" s="58">
        <f t="shared" si="4"/>
        <v>1451.0600000000002</v>
      </c>
      <c r="I89" s="55"/>
      <c r="J89" s="79">
        <f t="shared" si="5"/>
        <v>0</v>
      </c>
    </row>
    <row r="90" spans="1:10" ht="19.2" customHeight="1" x14ac:dyDescent="0.3">
      <c r="A90" s="38"/>
      <c r="B90" s="135"/>
      <c r="C90" s="136"/>
      <c r="D90" s="136"/>
      <c r="E90" s="137"/>
      <c r="F90" s="37" t="s">
        <v>26</v>
      </c>
      <c r="G90" s="37" t="s">
        <v>27</v>
      </c>
      <c r="H90" s="37" t="s">
        <v>28</v>
      </c>
      <c r="I90" s="51" t="s">
        <v>29</v>
      </c>
      <c r="J90" s="51" t="s">
        <v>30</v>
      </c>
    </row>
    <row r="91" spans="1:10" ht="19.2" customHeight="1" x14ac:dyDescent="0.3">
      <c r="A91" s="38"/>
      <c r="B91" s="134" t="s">
        <v>105</v>
      </c>
      <c r="C91" s="134"/>
      <c r="D91" s="134"/>
      <c r="E91" s="134"/>
      <c r="F91" s="33" t="s">
        <v>106</v>
      </c>
      <c r="G91" s="34" t="s">
        <v>89</v>
      </c>
      <c r="H91" s="35"/>
      <c r="I91" s="78">
        <v>71.87</v>
      </c>
      <c r="J91" s="79">
        <f t="shared" ref="J91:J115" si="6">+H91*I91</f>
        <v>0</v>
      </c>
    </row>
    <row r="92" spans="1:10" ht="19.2" customHeight="1" x14ac:dyDescent="0.3">
      <c r="A92" s="38"/>
      <c r="B92" s="134" t="s">
        <v>107</v>
      </c>
      <c r="C92" s="134"/>
      <c r="D92" s="134"/>
      <c r="E92" s="134"/>
      <c r="F92" s="33" t="s">
        <v>108</v>
      </c>
      <c r="G92" s="34" t="s">
        <v>89</v>
      </c>
      <c r="H92" s="35"/>
      <c r="I92" s="78">
        <v>71.87</v>
      </c>
      <c r="J92" s="79">
        <f t="shared" si="6"/>
        <v>0</v>
      </c>
    </row>
    <row r="93" spans="1:10" ht="31.2" x14ac:dyDescent="0.3">
      <c r="A93" s="38"/>
      <c r="B93" s="135"/>
      <c r="C93" s="136"/>
      <c r="D93" s="136"/>
      <c r="E93" s="137"/>
      <c r="F93" s="37" t="s">
        <v>26</v>
      </c>
      <c r="G93" s="37" t="s">
        <v>53</v>
      </c>
      <c r="H93" s="37" t="s">
        <v>54</v>
      </c>
      <c r="I93" s="54" t="s">
        <v>55</v>
      </c>
      <c r="J93" s="51" t="s">
        <v>56</v>
      </c>
    </row>
    <row r="94" spans="1:10" ht="19.2" customHeight="1" x14ac:dyDescent="0.3">
      <c r="A94" s="38"/>
      <c r="B94" s="134" t="s">
        <v>109</v>
      </c>
      <c r="C94" s="134"/>
      <c r="D94" s="134"/>
      <c r="E94" s="134"/>
      <c r="F94" s="33" t="s">
        <v>110</v>
      </c>
      <c r="G94" s="81">
        <v>1062.3599999999999</v>
      </c>
      <c r="H94" s="58">
        <f t="shared" ref="H94:H102" si="7">G94/12</f>
        <v>88.529999999999987</v>
      </c>
      <c r="I94" s="55"/>
      <c r="J94" s="79">
        <f>+H94*I94</f>
        <v>0</v>
      </c>
    </row>
    <row r="95" spans="1:10" ht="19.2" customHeight="1" x14ac:dyDescent="0.3">
      <c r="A95" s="38"/>
      <c r="B95" s="134" t="s">
        <v>111</v>
      </c>
      <c r="C95" s="134"/>
      <c r="D95" s="134"/>
      <c r="E95" s="134"/>
      <c r="F95" s="33" t="s">
        <v>110</v>
      </c>
      <c r="G95" s="81">
        <v>1112.76</v>
      </c>
      <c r="H95" s="58">
        <f t="shared" si="7"/>
        <v>92.73</v>
      </c>
      <c r="I95" s="55"/>
      <c r="J95" s="79">
        <f t="shared" ref="J95:J102" si="8">+H95*I95</f>
        <v>0</v>
      </c>
    </row>
    <row r="96" spans="1:10" ht="19.2" customHeight="1" x14ac:dyDescent="0.3">
      <c r="A96" s="38"/>
      <c r="B96" s="134" t="s">
        <v>112</v>
      </c>
      <c r="C96" s="134"/>
      <c r="D96" s="134"/>
      <c r="E96" s="134"/>
      <c r="F96" s="33" t="s">
        <v>110</v>
      </c>
      <c r="G96" s="81">
        <v>1186.32</v>
      </c>
      <c r="H96" s="58">
        <f t="shared" si="7"/>
        <v>98.86</v>
      </c>
      <c r="I96" s="55"/>
      <c r="J96" s="79">
        <f t="shared" si="8"/>
        <v>0</v>
      </c>
    </row>
    <row r="97" spans="1:10" ht="19.2" customHeight="1" x14ac:dyDescent="0.3">
      <c r="A97" s="38"/>
      <c r="B97" s="134" t="s">
        <v>113</v>
      </c>
      <c r="C97" s="134"/>
      <c r="D97" s="134"/>
      <c r="E97" s="134"/>
      <c r="F97" s="33" t="s">
        <v>114</v>
      </c>
      <c r="G97" s="81">
        <v>2124.7199999999998</v>
      </c>
      <c r="H97" s="58">
        <f t="shared" si="7"/>
        <v>177.05999999999997</v>
      </c>
      <c r="I97" s="55"/>
      <c r="J97" s="79">
        <f t="shared" si="8"/>
        <v>0</v>
      </c>
    </row>
    <row r="98" spans="1:10" ht="19.2" customHeight="1" x14ac:dyDescent="0.3">
      <c r="A98" s="38"/>
      <c r="B98" s="134" t="s">
        <v>115</v>
      </c>
      <c r="C98" s="134"/>
      <c r="D98" s="134"/>
      <c r="E98" s="134"/>
      <c r="F98" s="33" t="s">
        <v>114</v>
      </c>
      <c r="G98" s="81">
        <v>2225.4</v>
      </c>
      <c r="H98" s="58">
        <f t="shared" si="7"/>
        <v>185.45000000000002</v>
      </c>
      <c r="I98" s="55"/>
      <c r="J98" s="79">
        <f t="shared" si="8"/>
        <v>0</v>
      </c>
    </row>
    <row r="99" spans="1:10" ht="19.2" customHeight="1" x14ac:dyDescent="0.3">
      <c r="A99" s="38"/>
      <c r="B99" s="134" t="s">
        <v>116</v>
      </c>
      <c r="C99" s="134"/>
      <c r="D99" s="134"/>
      <c r="E99" s="134"/>
      <c r="F99" s="33" t="s">
        <v>114</v>
      </c>
      <c r="G99" s="81">
        <v>2372.7600000000002</v>
      </c>
      <c r="H99" s="58">
        <f t="shared" si="7"/>
        <v>197.73000000000002</v>
      </c>
      <c r="I99" s="55"/>
      <c r="J99" s="79">
        <f t="shared" si="8"/>
        <v>0</v>
      </c>
    </row>
    <row r="100" spans="1:10" ht="19.2" customHeight="1" x14ac:dyDescent="0.3">
      <c r="A100" s="38"/>
      <c r="B100" s="134" t="s">
        <v>117</v>
      </c>
      <c r="C100" s="134"/>
      <c r="D100" s="134"/>
      <c r="E100" s="134"/>
      <c r="F100" s="33" t="s">
        <v>118</v>
      </c>
      <c r="G100" s="81">
        <v>4674.24</v>
      </c>
      <c r="H100" s="58">
        <f t="shared" si="7"/>
        <v>389.52</v>
      </c>
      <c r="I100" s="55"/>
      <c r="J100" s="79">
        <f t="shared" si="8"/>
        <v>0</v>
      </c>
    </row>
    <row r="101" spans="1:10" ht="19.2" customHeight="1" x14ac:dyDescent="0.3">
      <c r="A101" s="38"/>
      <c r="B101" s="134" t="s">
        <v>119</v>
      </c>
      <c r="C101" s="134"/>
      <c r="D101" s="134"/>
      <c r="E101" s="134"/>
      <c r="F101" s="56" t="s">
        <v>118</v>
      </c>
      <c r="G101" s="82">
        <v>4895.76</v>
      </c>
      <c r="H101" s="58">
        <f t="shared" si="7"/>
        <v>407.98</v>
      </c>
      <c r="I101" s="55"/>
      <c r="J101" s="79">
        <f t="shared" si="8"/>
        <v>0</v>
      </c>
    </row>
    <row r="102" spans="1:10" ht="19.2" customHeight="1" x14ac:dyDescent="0.3">
      <c r="A102" s="38"/>
      <c r="B102" s="134" t="s">
        <v>120</v>
      </c>
      <c r="C102" s="134"/>
      <c r="D102" s="134"/>
      <c r="E102" s="134"/>
      <c r="F102" s="56" t="s">
        <v>118</v>
      </c>
      <c r="G102" s="82">
        <v>5219.88</v>
      </c>
      <c r="H102" s="58">
        <f t="shared" si="7"/>
        <v>434.99</v>
      </c>
      <c r="I102" s="55"/>
      <c r="J102" s="79">
        <f t="shared" si="8"/>
        <v>0</v>
      </c>
    </row>
    <row r="103" spans="1:10" ht="19.2" customHeight="1" x14ac:dyDescent="0.3">
      <c r="A103" s="38"/>
      <c r="B103" s="135"/>
      <c r="C103" s="136"/>
      <c r="D103" s="136"/>
      <c r="E103" s="137"/>
      <c r="F103" s="37" t="s">
        <v>26</v>
      </c>
      <c r="G103" s="37" t="s">
        <v>27</v>
      </c>
      <c r="H103" s="37" t="s">
        <v>28</v>
      </c>
      <c r="I103" s="51" t="s">
        <v>29</v>
      </c>
      <c r="J103" s="51" t="s">
        <v>30</v>
      </c>
    </row>
    <row r="104" spans="1:10" ht="19.2" customHeight="1" x14ac:dyDescent="0.3">
      <c r="A104" s="38"/>
      <c r="B104" s="134" t="s">
        <v>121</v>
      </c>
      <c r="C104" s="134"/>
      <c r="D104" s="134"/>
      <c r="E104" s="134"/>
      <c r="F104" s="33" t="s">
        <v>122</v>
      </c>
      <c r="G104" s="34" t="s">
        <v>89</v>
      </c>
      <c r="H104" s="35"/>
      <c r="I104" s="78">
        <v>78.349999999999994</v>
      </c>
      <c r="J104" s="79">
        <f t="shared" si="6"/>
        <v>0</v>
      </c>
    </row>
    <row r="105" spans="1:10" ht="19.2" customHeight="1" x14ac:dyDescent="0.3">
      <c r="A105" s="38"/>
      <c r="B105" s="134" t="s">
        <v>123</v>
      </c>
      <c r="C105" s="134"/>
      <c r="D105" s="134"/>
      <c r="E105" s="134"/>
      <c r="F105" s="33" t="s">
        <v>124</v>
      </c>
      <c r="G105" s="34" t="s">
        <v>89</v>
      </c>
      <c r="H105" s="35"/>
      <c r="I105" s="78">
        <v>78.349999999999994</v>
      </c>
      <c r="J105" s="79">
        <f t="shared" si="6"/>
        <v>0</v>
      </c>
    </row>
    <row r="106" spans="1:10" ht="31.2" x14ac:dyDescent="0.3">
      <c r="A106" s="38"/>
      <c r="B106" s="143"/>
      <c r="C106" s="144"/>
      <c r="D106" s="144"/>
      <c r="E106" s="145"/>
      <c r="F106" s="37" t="s">
        <v>26</v>
      </c>
      <c r="G106" s="37" t="s">
        <v>53</v>
      </c>
      <c r="H106" s="37" t="s">
        <v>54</v>
      </c>
      <c r="I106" s="54" t="s">
        <v>55</v>
      </c>
      <c r="J106" s="51" t="s">
        <v>56</v>
      </c>
    </row>
    <row r="107" spans="1:10" ht="19.2" customHeight="1" x14ac:dyDescent="0.3">
      <c r="A107" s="38"/>
      <c r="B107" s="134" t="s">
        <v>125</v>
      </c>
      <c r="C107" s="134"/>
      <c r="D107" s="134"/>
      <c r="E107" s="134"/>
      <c r="F107" s="33" t="s">
        <v>126</v>
      </c>
      <c r="G107" s="78">
        <v>2126.16</v>
      </c>
      <c r="H107" s="58">
        <f t="shared" ref="H107:H112" si="9">G107/12</f>
        <v>177.17999999999998</v>
      </c>
      <c r="I107" s="55"/>
      <c r="J107" s="79">
        <f>+H107*I107</f>
        <v>0</v>
      </c>
    </row>
    <row r="108" spans="1:10" ht="19.2" customHeight="1" x14ac:dyDescent="0.3">
      <c r="A108" s="38"/>
      <c r="B108" s="134" t="s">
        <v>127</v>
      </c>
      <c r="C108" s="134"/>
      <c r="D108" s="134"/>
      <c r="E108" s="134"/>
      <c r="F108" s="33" t="s">
        <v>126</v>
      </c>
      <c r="G108" s="78">
        <v>2226.96</v>
      </c>
      <c r="H108" s="58">
        <f t="shared" si="9"/>
        <v>185.58</v>
      </c>
      <c r="I108" s="55"/>
      <c r="J108" s="79">
        <f t="shared" ref="J108:J112" si="10">+H108*I108</f>
        <v>0</v>
      </c>
    </row>
    <row r="109" spans="1:10" ht="19.2" customHeight="1" x14ac:dyDescent="0.3">
      <c r="A109" s="38"/>
      <c r="B109" s="134" t="s">
        <v>128</v>
      </c>
      <c r="C109" s="134"/>
      <c r="D109" s="134"/>
      <c r="E109" s="134"/>
      <c r="F109" s="33" t="s">
        <v>126</v>
      </c>
      <c r="G109" s="78">
        <v>2374.3200000000002</v>
      </c>
      <c r="H109" s="58">
        <f t="shared" si="9"/>
        <v>197.86</v>
      </c>
      <c r="I109" s="55"/>
      <c r="J109" s="79">
        <f t="shared" si="10"/>
        <v>0</v>
      </c>
    </row>
    <row r="110" spans="1:10" ht="19.2" customHeight="1" x14ac:dyDescent="0.3">
      <c r="A110" s="38"/>
      <c r="B110" s="134" t="s">
        <v>129</v>
      </c>
      <c r="C110" s="134"/>
      <c r="D110" s="134"/>
      <c r="E110" s="134"/>
      <c r="F110" s="33" t="s">
        <v>130</v>
      </c>
      <c r="G110" s="78">
        <v>4252.32</v>
      </c>
      <c r="H110" s="58">
        <f t="shared" si="9"/>
        <v>354.35999999999996</v>
      </c>
      <c r="I110" s="55"/>
      <c r="J110" s="79">
        <f t="shared" si="10"/>
        <v>0</v>
      </c>
    </row>
    <row r="111" spans="1:10" ht="19.2" customHeight="1" x14ac:dyDescent="0.3">
      <c r="A111" s="38"/>
      <c r="B111" s="134" t="s">
        <v>131</v>
      </c>
      <c r="C111" s="134"/>
      <c r="D111" s="134"/>
      <c r="E111" s="134"/>
      <c r="F111" s="56" t="s">
        <v>130</v>
      </c>
      <c r="G111" s="80">
        <v>4453.92</v>
      </c>
      <c r="H111" s="58">
        <f t="shared" si="9"/>
        <v>371.16</v>
      </c>
      <c r="I111" s="55"/>
      <c r="J111" s="79">
        <f t="shared" si="10"/>
        <v>0</v>
      </c>
    </row>
    <row r="112" spans="1:10" ht="19.2" customHeight="1" x14ac:dyDescent="0.3">
      <c r="A112" s="38"/>
      <c r="B112" s="134" t="s">
        <v>132</v>
      </c>
      <c r="C112" s="134"/>
      <c r="D112" s="134"/>
      <c r="E112" s="134"/>
      <c r="F112" s="56" t="s">
        <v>130</v>
      </c>
      <c r="G112" s="80">
        <v>4748.76</v>
      </c>
      <c r="H112" s="58">
        <f t="shared" si="9"/>
        <v>395.73</v>
      </c>
      <c r="I112" s="55"/>
      <c r="J112" s="79">
        <f t="shared" si="10"/>
        <v>0</v>
      </c>
    </row>
    <row r="113" spans="1:67" ht="19.2" customHeight="1" x14ac:dyDescent="0.3">
      <c r="A113" s="38"/>
      <c r="B113" s="135"/>
      <c r="C113" s="136"/>
      <c r="D113" s="136"/>
      <c r="E113" s="137"/>
      <c r="F113" s="37" t="s">
        <v>26</v>
      </c>
      <c r="G113" s="37" t="s">
        <v>27</v>
      </c>
      <c r="H113" s="37" t="s">
        <v>28</v>
      </c>
      <c r="I113" s="51" t="s">
        <v>29</v>
      </c>
      <c r="J113" s="51" t="s">
        <v>30</v>
      </c>
    </row>
    <row r="114" spans="1:67" ht="19.2" customHeight="1" x14ac:dyDescent="0.3">
      <c r="A114" s="38"/>
      <c r="B114" s="134" t="s">
        <v>133</v>
      </c>
      <c r="C114" s="134"/>
      <c r="D114" s="134"/>
      <c r="E114" s="134"/>
      <c r="F114" s="33" t="s">
        <v>134</v>
      </c>
      <c r="G114" s="34" t="s">
        <v>89</v>
      </c>
      <c r="H114" s="35"/>
      <c r="I114" s="78">
        <v>117.61</v>
      </c>
      <c r="J114" s="79">
        <f t="shared" si="6"/>
        <v>0</v>
      </c>
    </row>
    <row r="115" spans="1:67" ht="19.2" customHeight="1" x14ac:dyDescent="0.3">
      <c r="A115" s="38"/>
      <c r="B115" s="134" t="s">
        <v>135</v>
      </c>
      <c r="C115" s="134"/>
      <c r="D115" s="134"/>
      <c r="E115" s="134"/>
      <c r="F115" s="33" t="s">
        <v>136</v>
      </c>
      <c r="G115" s="34" t="s">
        <v>89</v>
      </c>
      <c r="H115" s="35"/>
      <c r="I115" s="78">
        <v>117.61</v>
      </c>
      <c r="J115" s="79">
        <f t="shared" si="6"/>
        <v>0</v>
      </c>
    </row>
    <row r="116" spans="1:67" ht="19.2" customHeight="1" x14ac:dyDescent="0.3">
      <c r="A116" s="38"/>
      <c r="B116" s="139" t="s">
        <v>34</v>
      </c>
      <c r="C116" s="139"/>
      <c r="D116" s="139"/>
      <c r="E116" s="139"/>
      <c r="F116" s="40"/>
      <c r="G116" s="41"/>
      <c r="H116" s="42"/>
      <c r="I116" s="43"/>
      <c r="J116" s="44">
        <f>SUM(J81:J115)</f>
        <v>0</v>
      </c>
    </row>
    <row r="117" spans="1:67" ht="15.6" x14ac:dyDescent="0.3">
      <c r="A117" s="47"/>
      <c r="B117" s="62"/>
      <c r="C117" s="62"/>
      <c r="D117" s="62"/>
      <c r="E117" s="62"/>
      <c r="F117" s="63"/>
      <c r="G117" s="63"/>
      <c r="H117" s="64"/>
      <c r="I117" s="65"/>
      <c r="J117" s="66"/>
    </row>
    <row r="118" spans="1:67" ht="20.25" customHeight="1" x14ac:dyDescent="0.3">
      <c r="A118" s="50"/>
      <c r="B118" s="140" t="s">
        <v>137</v>
      </c>
      <c r="C118" s="141"/>
      <c r="D118" s="141"/>
      <c r="E118" s="142"/>
      <c r="F118" s="37" t="s">
        <v>26</v>
      </c>
      <c r="G118" s="37" t="s">
        <v>27</v>
      </c>
      <c r="H118" s="37" t="s">
        <v>28</v>
      </c>
      <c r="I118" s="51" t="s">
        <v>29</v>
      </c>
      <c r="J118" s="51" t="s">
        <v>30</v>
      </c>
    </row>
    <row r="119" spans="1:67" ht="19.2" customHeight="1" x14ac:dyDescent="0.3">
      <c r="A119" s="38"/>
      <c r="B119" s="135" t="s">
        <v>138</v>
      </c>
      <c r="C119" s="136"/>
      <c r="D119" s="136"/>
      <c r="E119" s="137"/>
      <c r="F119" s="33" t="s">
        <v>139</v>
      </c>
      <c r="G119" s="34" t="s">
        <v>89</v>
      </c>
      <c r="H119" s="35"/>
      <c r="I119" s="77">
        <v>66.45</v>
      </c>
      <c r="J119" s="79">
        <f>+H119*I119</f>
        <v>0</v>
      </c>
    </row>
    <row r="120" spans="1:67" ht="19.2" customHeight="1" x14ac:dyDescent="0.3">
      <c r="A120" s="38"/>
      <c r="B120" s="134" t="s">
        <v>140</v>
      </c>
      <c r="C120" s="134"/>
      <c r="D120" s="134"/>
      <c r="E120" s="134"/>
      <c r="F120" s="33" t="s">
        <v>141</v>
      </c>
      <c r="G120" s="34" t="s">
        <v>89</v>
      </c>
      <c r="H120" s="35"/>
      <c r="I120" s="78">
        <v>115.32</v>
      </c>
      <c r="J120" s="79">
        <f>+H120*I120</f>
        <v>0</v>
      </c>
    </row>
    <row r="121" spans="1:67" ht="19.2" customHeight="1" x14ac:dyDescent="0.3">
      <c r="A121" s="38"/>
      <c r="B121" s="139" t="s">
        <v>34</v>
      </c>
      <c r="C121" s="139"/>
      <c r="D121" s="139"/>
      <c r="E121" s="139"/>
      <c r="F121" s="40"/>
      <c r="G121" s="41"/>
      <c r="H121" s="42"/>
      <c r="I121" s="43"/>
      <c r="J121" s="44">
        <f>SUM(J119:J120)</f>
        <v>0</v>
      </c>
    </row>
    <row r="122" spans="1:67" x14ac:dyDescent="0.3">
      <c r="A122" s="47"/>
      <c r="B122" s="47"/>
      <c r="C122" s="47"/>
      <c r="D122" s="47"/>
      <c r="E122" s="47"/>
      <c r="F122" s="47"/>
      <c r="G122" s="47"/>
      <c r="H122" s="47"/>
      <c r="I122" s="47"/>
      <c r="J122" s="47"/>
    </row>
    <row r="123" spans="1:67" s="8" customFormat="1" ht="21" customHeight="1" x14ac:dyDescent="0.3">
      <c r="A123" s="50"/>
      <c r="B123" s="138" t="s">
        <v>142</v>
      </c>
      <c r="C123" s="138"/>
      <c r="D123" s="138"/>
      <c r="E123" s="138"/>
      <c r="F123" s="36" t="s">
        <v>26</v>
      </c>
      <c r="G123" s="36" t="s">
        <v>27</v>
      </c>
      <c r="H123" s="37" t="s">
        <v>28</v>
      </c>
      <c r="I123" s="51" t="s">
        <v>29</v>
      </c>
      <c r="J123" s="52" t="s">
        <v>30</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67" ht="22.5" customHeight="1" x14ac:dyDescent="0.3">
      <c r="A124" s="38"/>
      <c r="B124" s="163" t="s">
        <v>143</v>
      </c>
      <c r="C124" s="163"/>
      <c r="D124" s="163"/>
      <c r="E124" s="163"/>
      <c r="F124" s="61"/>
      <c r="G124" s="61"/>
      <c r="H124" s="35"/>
      <c r="I124" s="68"/>
      <c r="J124" s="79">
        <f>+H124*I124</f>
        <v>0</v>
      </c>
    </row>
    <row r="125" spans="1:67" ht="22.5" customHeight="1" x14ac:dyDescent="0.3">
      <c r="A125" s="38"/>
      <c r="B125" s="163" t="s">
        <v>143</v>
      </c>
      <c r="C125" s="163"/>
      <c r="D125" s="163"/>
      <c r="E125" s="163"/>
      <c r="F125" s="61"/>
      <c r="G125" s="61"/>
      <c r="H125" s="35"/>
      <c r="I125" s="68"/>
      <c r="J125" s="79">
        <f t="shared" ref="J125:J133" si="11">+H125*I125</f>
        <v>0</v>
      </c>
    </row>
    <row r="126" spans="1:67" ht="22.5" customHeight="1" x14ac:dyDescent="0.3">
      <c r="A126" s="38"/>
      <c r="B126" s="163" t="s">
        <v>143</v>
      </c>
      <c r="C126" s="163"/>
      <c r="D126" s="163"/>
      <c r="E126" s="163"/>
      <c r="F126" s="61"/>
      <c r="G126" s="61"/>
      <c r="H126" s="35"/>
      <c r="I126" s="68"/>
      <c r="J126" s="79">
        <f t="shared" si="11"/>
        <v>0</v>
      </c>
    </row>
    <row r="127" spans="1:67" ht="22.5" customHeight="1" x14ac:dyDescent="0.3">
      <c r="A127" s="38"/>
      <c r="B127" s="163" t="s">
        <v>143</v>
      </c>
      <c r="C127" s="163"/>
      <c r="D127" s="163"/>
      <c r="E127" s="163"/>
      <c r="F127" s="61"/>
      <c r="G127" s="61"/>
      <c r="H127" s="35"/>
      <c r="I127" s="68"/>
      <c r="J127" s="79">
        <f t="shared" si="11"/>
        <v>0</v>
      </c>
    </row>
    <row r="128" spans="1:67" ht="22.5" customHeight="1" x14ac:dyDescent="0.3">
      <c r="A128" s="38"/>
      <c r="B128" s="163" t="s">
        <v>143</v>
      </c>
      <c r="C128" s="163"/>
      <c r="D128" s="163"/>
      <c r="E128" s="163"/>
      <c r="F128" s="61"/>
      <c r="G128" s="61"/>
      <c r="H128" s="35"/>
      <c r="I128" s="68"/>
      <c r="J128" s="79">
        <f t="shared" si="11"/>
        <v>0</v>
      </c>
    </row>
    <row r="129" spans="1:10" ht="22.5" customHeight="1" x14ac:dyDescent="0.3">
      <c r="A129" s="38"/>
      <c r="B129" s="163" t="s">
        <v>143</v>
      </c>
      <c r="C129" s="163"/>
      <c r="D129" s="163"/>
      <c r="E129" s="163"/>
      <c r="F129" s="61"/>
      <c r="G129" s="61"/>
      <c r="H129" s="35"/>
      <c r="I129" s="68"/>
      <c r="J129" s="79">
        <f t="shared" si="11"/>
        <v>0</v>
      </c>
    </row>
    <row r="130" spans="1:10" ht="22.5" customHeight="1" x14ac:dyDescent="0.3">
      <c r="A130" s="38"/>
      <c r="B130" s="163" t="s">
        <v>143</v>
      </c>
      <c r="C130" s="163"/>
      <c r="D130" s="163"/>
      <c r="E130" s="163"/>
      <c r="F130" s="61"/>
      <c r="G130" s="61"/>
      <c r="H130" s="35"/>
      <c r="I130" s="68"/>
      <c r="J130" s="79">
        <f t="shared" si="11"/>
        <v>0</v>
      </c>
    </row>
    <row r="131" spans="1:10" ht="22.5" customHeight="1" x14ac:dyDescent="0.3">
      <c r="A131" s="38"/>
      <c r="B131" s="163" t="s">
        <v>143</v>
      </c>
      <c r="C131" s="163"/>
      <c r="D131" s="163"/>
      <c r="E131" s="163"/>
      <c r="F131" s="61"/>
      <c r="G131" s="61"/>
      <c r="H131" s="35"/>
      <c r="I131" s="68"/>
      <c r="J131" s="79">
        <f t="shared" si="11"/>
        <v>0</v>
      </c>
    </row>
    <row r="132" spans="1:10" ht="22.5" customHeight="1" x14ac:dyDescent="0.3">
      <c r="A132" s="38"/>
      <c r="B132" s="163" t="s">
        <v>143</v>
      </c>
      <c r="C132" s="163"/>
      <c r="D132" s="163"/>
      <c r="E132" s="163"/>
      <c r="F132" s="61"/>
      <c r="G132" s="61"/>
      <c r="H132" s="35"/>
      <c r="I132" s="68"/>
      <c r="J132" s="79">
        <f t="shared" si="11"/>
        <v>0</v>
      </c>
    </row>
    <row r="133" spans="1:10" ht="22.5" customHeight="1" x14ac:dyDescent="0.3">
      <c r="A133" s="38"/>
      <c r="B133" s="163" t="s">
        <v>143</v>
      </c>
      <c r="C133" s="163"/>
      <c r="D133" s="163"/>
      <c r="E133" s="163"/>
      <c r="F133" s="61"/>
      <c r="G133" s="61"/>
      <c r="H133" s="35"/>
      <c r="I133" s="68"/>
      <c r="J133" s="79">
        <f t="shared" si="11"/>
        <v>0</v>
      </c>
    </row>
    <row r="134" spans="1:10" ht="20.25" customHeight="1" x14ac:dyDescent="0.3">
      <c r="A134" s="38"/>
      <c r="B134" s="164" t="s">
        <v>34</v>
      </c>
      <c r="C134" s="164"/>
      <c r="D134" s="164"/>
      <c r="E134" s="164"/>
      <c r="F134" s="40"/>
      <c r="G134" s="41"/>
      <c r="H134" s="69"/>
      <c r="I134" s="43"/>
      <c r="J134" s="44">
        <f>SUM(J124:J133)</f>
        <v>0</v>
      </c>
    </row>
    <row r="135" spans="1:10" x14ac:dyDescent="0.3">
      <c r="A135" s="47"/>
      <c r="B135" s="47"/>
      <c r="C135" s="47"/>
      <c r="D135" s="47"/>
      <c r="E135" s="47"/>
      <c r="F135" s="47"/>
      <c r="G135" s="47"/>
      <c r="H135" s="47"/>
      <c r="I135" s="47"/>
      <c r="J135" s="47"/>
    </row>
    <row r="136" spans="1:10" x14ac:dyDescent="0.3">
      <c r="A136" s="47"/>
      <c r="B136" s="47"/>
      <c r="C136" s="47"/>
      <c r="D136" s="47"/>
      <c r="E136" s="47"/>
      <c r="F136" s="47"/>
      <c r="G136" s="47"/>
      <c r="H136" s="47"/>
      <c r="I136" s="47"/>
      <c r="J136" s="47"/>
    </row>
    <row r="137" spans="1:10" s="2" customFormat="1" ht="23.25" customHeight="1" x14ac:dyDescent="0.3">
      <c r="A137" s="70"/>
      <c r="B137" s="162" t="s">
        <v>144</v>
      </c>
      <c r="C137" s="162"/>
      <c r="D137" s="162"/>
      <c r="E137" s="162"/>
      <c r="F137" s="162"/>
      <c r="G137" s="162"/>
      <c r="H137" s="162"/>
      <c r="I137" s="162"/>
      <c r="J137" s="71">
        <f>+J22+J29+J33+J37+J42+J57+J78+J116+J121+J134+J63</f>
        <v>0</v>
      </c>
    </row>
    <row r="138" spans="1:10" x14ac:dyDescent="0.3">
      <c r="A138" s="47"/>
      <c r="B138" s="47"/>
      <c r="C138" s="47"/>
      <c r="D138" s="47"/>
      <c r="E138" s="47"/>
      <c r="F138" s="47"/>
      <c r="G138" s="47"/>
      <c r="H138" s="47"/>
      <c r="I138" s="47"/>
      <c r="J138" s="47"/>
    </row>
    <row r="139" spans="1:10" s="3" customFormat="1" ht="19.5" customHeight="1" thickBot="1" x14ac:dyDescent="0.35">
      <c r="A139" s="161" t="s">
        <v>145</v>
      </c>
      <c r="B139" s="161"/>
      <c r="C139" s="161"/>
      <c r="D139" s="161"/>
      <c r="E139" s="161"/>
      <c r="F139" s="161"/>
      <c r="G139" s="161"/>
      <c r="H139" s="161"/>
      <c r="I139" s="72"/>
      <c r="J139" s="72"/>
    </row>
    <row r="140" spans="1:10" x14ac:dyDescent="0.3">
      <c r="A140" s="165"/>
      <c r="B140" s="166"/>
      <c r="C140" s="167"/>
      <c r="D140" s="167"/>
      <c r="E140" s="167"/>
      <c r="F140" s="167"/>
      <c r="G140" s="167"/>
      <c r="H140" s="167"/>
      <c r="I140" s="167"/>
      <c r="J140" s="168"/>
    </row>
    <row r="141" spans="1:10" x14ac:dyDescent="0.3">
      <c r="A141" s="165"/>
      <c r="B141" s="169"/>
      <c r="C141" s="170"/>
      <c r="D141" s="170"/>
      <c r="E141" s="170"/>
      <c r="F141" s="170"/>
      <c r="G141" s="170"/>
      <c r="H141" s="170"/>
      <c r="I141" s="170"/>
      <c r="J141" s="171"/>
    </row>
    <row r="142" spans="1:10" x14ac:dyDescent="0.3">
      <c r="A142" s="165"/>
      <c r="B142" s="169"/>
      <c r="C142" s="170"/>
      <c r="D142" s="170"/>
      <c r="E142" s="170"/>
      <c r="F142" s="170"/>
      <c r="G142" s="170"/>
      <c r="H142" s="170"/>
      <c r="I142" s="170"/>
      <c r="J142" s="171"/>
    </row>
    <row r="143" spans="1:10" x14ac:dyDescent="0.3">
      <c r="A143" s="165"/>
      <c r="B143" s="169"/>
      <c r="C143" s="170"/>
      <c r="D143" s="170"/>
      <c r="E143" s="170"/>
      <c r="F143" s="170"/>
      <c r="G143" s="170"/>
      <c r="H143" s="170"/>
      <c r="I143" s="170"/>
      <c r="J143" s="171"/>
    </row>
    <row r="144" spans="1:10" x14ac:dyDescent="0.3">
      <c r="A144" s="165"/>
      <c r="B144" s="169"/>
      <c r="C144" s="170"/>
      <c r="D144" s="170"/>
      <c r="E144" s="170"/>
      <c r="F144" s="170"/>
      <c r="G144" s="170"/>
      <c r="H144" s="170"/>
      <c r="I144" s="170"/>
      <c r="J144" s="171"/>
    </row>
    <row r="145" spans="1:10" x14ac:dyDescent="0.3">
      <c r="A145" s="165"/>
      <c r="B145" s="169"/>
      <c r="C145" s="170"/>
      <c r="D145" s="170"/>
      <c r="E145" s="170"/>
      <c r="F145" s="170"/>
      <c r="G145" s="170"/>
      <c r="H145" s="170"/>
      <c r="I145" s="170"/>
      <c r="J145" s="171"/>
    </row>
    <row r="146" spans="1:10" x14ac:dyDescent="0.3">
      <c r="A146" s="165"/>
      <c r="B146" s="169"/>
      <c r="C146" s="170"/>
      <c r="D146" s="170"/>
      <c r="E146" s="170"/>
      <c r="F146" s="170"/>
      <c r="G146" s="170"/>
      <c r="H146" s="170"/>
      <c r="I146" s="170"/>
      <c r="J146" s="171"/>
    </row>
    <row r="147" spans="1:10" ht="15" thickBot="1" x14ac:dyDescent="0.35">
      <c r="A147" s="165"/>
      <c r="B147" s="172"/>
      <c r="C147" s="173"/>
      <c r="D147" s="173"/>
      <c r="E147" s="173"/>
      <c r="F147" s="173"/>
      <c r="G147" s="173"/>
      <c r="H147" s="173"/>
      <c r="I147" s="173"/>
      <c r="J147" s="174"/>
    </row>
    <row r="148" spans="1:10" x14ac:dyDescent="0.3">
      <c r="A148" s="47"/>
      <c r="B148" s="47"/>
      <c r="C148" s="47"/>
      <c r="D148" s="47"/>
      <c r="E148" s="47"/>
      <c r="F148" s="47"/>
      <c r="G148" s="47"/>
      <c r="H148" s="47"/>
      <c r="I148" s="47"/>
      <c r="J148" s="47"/>
    </row>
    <row r="149" spans="1:10" s="3" customFormat="1" ht="19.5" customHeight="1" thickBot="1" x14ac:dyDescent="0.35">
      <c r="A149" s="161" t="s">
        <v>146</v>
      </c>
      <c r="B149" s="161"/>
      <c r="C149" s="161"/>
      <c r="D149" s="161"/>
      <c r="E149" s="161"/>
      <c r="F149" s="161"/>
      <c r="G149" s="161"/>
      <c r="H149" s="161"/>
      <c r="I149" s="72"/>
      <c r="J149" s="72"/>
    </row>
    <row r="150" spans="1:10" ht="27" customHeight="1" x14ac:dyDescent="0.3">
      <c r="A150" s="165"/>
      <c r="B150" s="166"/>
      <c r="C150" s="167"/>
      <c r="D150" s="167"/>
      <c r="E150" s="167"/>
      <c r="F150" s="167"/>
      <c r="G150" s="167"/>
      <c r="H150" s="167"/>
      <c r="I150" s="167"/>
      <c r="J150" s="168"/>
    </row>
    <row r="151" spans="1:10" x14ac:dyDescent="0.3">
      <c r="A151" s="165"/>
      <c r="B151" s="169"/>
      <c r="C151" s="170"/>
      <c r="D151" s="170"/>
      <c r="E151" s="170"/>
      <c r="F151" s="170"/>
      <c r="G151" s="170"/>
      <c r="H151" s="170"/>
      <c r="I151" s="170"/>
      <c r="J151" s="171"/>
    </row>
    <row r="152" spans="1:10" x14ac:dyDescent="0.3">
      <c r="A152" s="165"/>
      <c r="B152" s="169"/>
      <c r="C152" s="170"/>
      <c r="D152" s="170"/>
      <c r="E152" s="170"/>
      <c r="F152" s="170"/>
      <c r="G152" s="170"/>
      <c r="H152" s="170"/>
      <c r="I152" s="170"/>
      <c r="J152" s="171"/>
    </row>
    <row r="153" spans="1:10" x14ac:dyDescent="0.3">
      <c r="A153" s="165"/>
      <c r="B153" s="169"/>
      <c r="C153" s="170"/>
      <c r="D153" s="170"/>
      <c r="E153" s="170"/>
      <c r="F153" s="170"/>
      <c r="G153" s="170"/>
      <c r="H153" s="170"/>
      <c r="I153" s="170"/>
      <c r="J153" s="171"/>
    </row>
    <row r="154" spans="1:10" x14ac:dyDescent="0.3">
      <c r="A154" s="165"/>
      <c r="B154" s="169"/>
      <c r="C154" s="170"/>
      <c r="D154" s="170"/>
      <c r="E154" s="170"/>
      <c r="F154" s="170"/>
      <c r="G154" s="170"/>
      <c r="H154" s="170"/>
      <c r="I154" s="170"/>
      <c r="J154" s="171"/>
    </row>
    <row r="155" spans="1:10" x14ac:dyDescent="0.3">
      <c r="A155" s="165"/>
      <c r="B155" s="169"/>
      <c r="C155" s="170"/>
      <c r="D155" s="170"/>
      <c r="E155" s="170"/>
      <c r="F155" s="170"/>
      <c r="G155" s="170"/>
      <c r="H155" s="170"/>
      <c r="I155" s="170"/>
      <c r="J155" s="171"/>
    </row>
    <row r="156" spans="1:10" x14ac:dyDescent="0.3">
      <c r="A156" s="165"/>
      <c r="B156" s="169"/>
      <c r="C156" s="170"/>
      <c r="D156" s="170"/>
      <c r="E156" s="170"/>
      <c r="F156" s="170"/>
      <c r="G156" s="170"/>
      <c r="H156" s="170"/>
      <c r="I156" s="170"/>
      <c r="J156" s="171"/>
    </row>
    <row r="157" spans="1:10" ht="15" thickBot="1" x14ac:dyDescent="0.35">
      <c r="A157" s="165"/>
      <c r="B157" s="172"/>
      <c r="C157" s="173"/>
      <c r="D157" s="173"/>
      <c r="E157" s="173"/>
      <c r="F157" s="173"/>
      <c r="G157" s="173"/>
      <c r="H157" s="173"/>
      <c r="I157" s="173"/>
      <c r="J157" s="174"/>
    </row>
    <row r="158" spans="1:10" ht="7.5" customHeight="1" x14ac:dyDescent="0.3"/>
    <row r="159" spans="1:10" ht="15.6" x14ac:dyDescent="0.3">
      <c r="A159" s="175" t="s">
        <v>2</v>
      </c>
      <c r="B159" s="176"/>
      <c r="C159" s="176"/>
      <c r="D159" s="176"/>
      <c r="E159" s="176"/>
      <c r="F159" s="176"/>
      <c r="G159" s="177"/>
      <c r="I159" s="178" t="s">
        <v>147</v>
      </c>
      <c r="J159" s="179"/>
    </row>
    <row r="160" spans="1:10" x14ac:dyDescent="0.3">
      <c r="A160" s="146" t="s">
        <v>148</v>
      </c>
      <c r="B160" s="147"/>
      <c r="C160" s="147"/>
      <c r="D160" s="147"/>
      <c r="E160" s="147"/>
      <c r="F160" s="147"/>
      <c r="G160" s="148"/>
      <c r="I160" s="155" t="s">
        <v>149</v>
      </c>
      <c r="J160" s="156"/>
    </row>
    <row r="161" spans="1:10" x14ac:dyDescent="0.3">
      <c r="A161" s="149"/>
      <c r="B161" s="150"/>
      <c r="C161" s="150"/>
      <c r="D161" s="150"/>
      <c r="E161" s="150"/>
      <c r="F161" s="150"/>
      <c r="G161" s="151"/>
      <c r="I161" s="157"/>
      <c r="J161" s="158"/>
    </row>
    <row r="162" spans="1:10" x14ac:dyDescent="0.3">
      <c r="A162" s="149"/>
      <c r="B162" s="150"/>
      <c r="C162" s="150"/>
      <c r="D162" s="150"/>
      <c r="E162" s="150"/>
      <c r="F162" s="150"/>
      <c r="G162" s="151"/>
      <c r="I162" s="157"/>
      <c r="J162" s="158"/>
    </row>
    <row r="163" spans="1:10" x14ac:dyDescent="0.3">
      <c r="A163" s="149"/>
      <c r="B163" s="150"/>
      <c r="C163" s="150"/>
      <c r="D163" s="150"/>
      <c r="E163" s="150"/>
      <c r="F163" s="150"/>
      <c r="G163" s="151"/>
      <c r="I163" s="157"/>
      <c r="J163" s="158"/>
    </row>
    <row r="164" spans="1:10" x14ac:dyDescent="0.3">
      <c r="A164" s="149"/>
      <c r="B164" s="150"/>
      <c r="C164" s="150"/>
      <c r="D164" s="150"/>
      <c r="E164" s="150"/>
      <c r="F164" s="150"/>
      <c r="G164" s="151"/>
      <c r="I164" s="157"/>
      <c r="J164" s="158"/>
    </row>
    <row r="165" spans="1:10" x14ac:dyDescent="0.3">
      <c r="A165" s="149"/>
      <c r="B165" s="150"/>
      <c r="C165" s="150"/>
      <c r="D165" s="150"/>
      <c r="E165" s="150"/>
      <c r="F165" s="150"/>
      <c r="G165" s="151"/>
      <c r="I165" s="157"/>
      <c r="J165" s="158"/>
    </row>
    <row r="166" spans="1:10" x14ac:dyDescent="0.3">
      <c r="A166" s="149"/>
      <c r="B166" s="150"/>
      <c r="C166" s="150"/>
      <c r="D166" s="150"/>
      <c r="E166" s="150"/>
      <c r="F166" s="150"/>
      <c r="G166" s="151"/>
      <c r="I166" s="157"/>
      <c r="J166" s="158"/>
    </row>
    <row r="167" spans="1:10" x14ac:dyDescent="0.3">
      <c r="A167" s="152"/>
      <c r="B167" s="153"/>
      <c r="C167" s="153"/>
      <c r="D167" s="153"/>
      <c r="E167" s="153"/>
      <c r="F167" s="153"/>
      <c r="G167" s="154"/>
      <c r="I167" s="159"/>
      <c r="J167" s="160"/>
    </row>
  </sheetData>
  <sheetProtection algorithmName="SHA-512" hashValue="R9hgjkGX/A2OMF61VP4JmGfKvPvKFOJYRnazCF6wNWiBk0vuvJz9WZRLyksfY9KObqWoE4uniodyy9m0SOkF9Q==" saltValue="cdf1SvqDWryx/285OcohOQ==" spinCount="100000" sheet="1" objects="1" scenarios="1"/>
  <mergeCells count="130">
    <mergeCell ref="B59:E59"/>
    <mergeCell ref="B60:E60"/>
    <mergeCell ref="B61:E61"/>
    <mergeCell ref="B62:E62"/>
    <mergeCell ref="B63:E63"/>
    <mergeCell ref="B150:J157"/>
    <mergeCell ref="A159:G159"/>
    <mergeCell ref="I159:J159"/>
    <mergeCell ref="A160:G167"/>
    <mergeCell ref="I160:J167"/>
    <mergeCell ref="B140:J147"/>
    <mergeCell ref="A149:H149"/>
    <mergeCell ref="A150:A157"/>
    <mergeCell ref="B132:E132"/>
    <mergeCell ref="B133:E133"/>
    <mergeCell ref="B134:E134"/>
    <mergeCell ref="B137:I137"/>
    <mergeCell ref="A139:H139"/>
    <mergeCell ref="A140:A147"/>
    <mergeCell ref="B125:E125"/>
    <mergeCell ref="B127:E127"/>
    <mergeCell ref="B128:E128"/>
    <mergeCell ref="B129:E129"/>
    <mergeCell ref="B130:E130"/>
    <mergeCell ref="B131:E131"/>
    <mergeCell ref="B119:E119"/>
    <mergeCell ref="B120:E120"/>
    <mergeCell ref="B121:E121"/>
    <mergeCell ref="B123:E123"/>
    <mergeCell ref="B124:E124"/>
    <mergeCell ref="B126:E126"/>
    <mergeCell ref="B113:E113"/>
    <mergeCell ref="B114:E114"/>
    <mergeCell ref="B115:E115"/>
    <mergeCell ref="B116:E116"/>
    <mergeCell ref="B118:E118"/>
    <mergeCell ref="B107:E107"/>
    <mergeCell ref="B108:E108"/>
    <mergeCell ref="B109:E109"/>
    <mergeCell ref="B110:E110"/>
    <mergeCell ref="B111:E111"/>
    <mergeCell ref="B112:E112"/>
    <mergeCell ref="B100:E100"/>
    <mergeCell ref="B101:E101"/>
    <mergeCell ref="B102:E102"/>
    <mergeCell ref="B104:E104"/>
    <mergeCell ref="B105:E105"/>
    <mergeCell ref="B106:E106"/>
    <mergeCell ref="B93:E93"/>
    <mergeCell ref="B94:E94"/>
    <mergeCell ref="B95:E95"/>
    <mergeCell ref="B98:E98"/>
    <mergeCell ref="B99:E99"/>
    <mergeCell ref="B96:E96"/>
    <mergeCell ref="B103:E103"/>
    <mergeCell ref="B97:E97"/>
    <mergeCell ref="B85:E85"/>
    <mergeCell ref="B86:E86"/>
    <mergeCell ref="B87:E87"/>
    <mergeCell ref="B90:E90"/>
    <mergeCell ref="B92:E92"/>
    <mergeCell ref="B78:E78"/>
    <mergeCell ref="B83:E83"/>
    <mergeCell ref="B84:E84"/>
    <mergeCell ref="B81:E81"/>
    <mergeCell ref="B89:E89"/>
    <mergeCell ref="B91:E91"/>
    <mergeCell ref="B80:E80"/>
    <mergeCell ref="B82:E82"/>
    <mergeCell ref="B88:E88"/>
    <mergeCell ref="B71:E71"/>
    <mergeCell ref="B73:E73"/>
    <mergeCell ref="B74:E74"/>
    <mergeCell ref="B75:E75"/>
    <mergeCell ref="B76:E76"/>
    <mergeCell ref="B77:E77"/>
    <mergeCell ref="B65:E65"/>
    <mergeCell ref="B66:E66"/>
    <mergeCell ref="B68:E68"/>
    <mergeCell ref="B69:E69"/>
    <mergeCell ref="B70:E70"/>
    <mergeCell ref="B72:E72"/>
    <mergeCell ref="B67:E67"/>
    <mergeCell ref="B52:E52"/>
    <mergeCell ref="B53:E53"/>
    <mergeCell ref="B54:E54"/>
    <mergeCell ref="B57:E57"/>
    <mergeCell ref="B44:E44"/>
    <mergeCell ref="B45:E45"/>
    <mergeCell ref="B46:E46"/>
    <mergeCell ref="B48:E48"/>
    <mergeCell ref="B49:E49"/>
    <mergeCell ref="B50:E50"/>
    <mergeCell ref="B51:E51"/>
    <mergeCell ref="B47:E47"/>
    <mergeCell ref="B42:E42"/>
    <mergeCell ref="B24:E24"/>
    <mergeCell ref="B25:E25"/>
    <mergeCell ref="B26:E26"/>
    <mergeCell ref="B27:E27"/>
    <mergeCell ref="B28:E28"/>
    <mergeCell ref="B29:E29"/>
    <mergeCell ref="A14:B14"/>
    <mergeCell ref="C14:J14"/>
    <mergeCell ref="A17:J17"/>
    <mergeCell ref="B20:E20"/>
    <mergeCell ref="B21:E21"/>
    <mergeCell ref="B22:E22"/>
    <mergeCell ref="B37:E37"/>
    <mergeCell ref="B39:E39"/>
    <mergeCell ref="B41:E41"/>
    <mergeCell ref="B31:E31"/>
    <mergeCell ref="B32:E32"/>
    <mergeCell ref="B33:E33"/>
    <mergeCell ref="B35:E35"/>
    <mergeCell ref="B36:E36"/>
    <mergeCell ref="B40:E40"/>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CF444C61-FACA-4362-BD9F-B1B147E732DA}">
          <x14:formula1>
            <xm:f>Eenheden!$A$1:$A$8</xm:f>
          </x14:formula1>
          <xm:sqref>G124:G133</xm:sqref>
        </x14:dataValidation>
        <x14:dataValidation type="list" allowBlank="1" showInputMessage="1" showErrorMessage="1" xr:uid="{1B6A7065-5B59-499E-8F9E-DF712C6A3877}">
          <x14:formula1>
            <xm:f>Eenheden!$A$1:$A$7</xm:f>
          </x14:formula1>
          <xm:sqref>G76:G77 G104:G105 G119:G120 G114:G115 G91:G92</xm:sqref>
        </x14:dataValidation>
        <x14:dataValidation type="list" allowBlank="1" showInputMessage="1" showErrorMessage="1" xr:uid="{384FBB43-DD59-431E-8C10-47F7BF6820E6}">
          <x14:formula1>
            <xm:f>Eenheden!$A$1:$A$6</xm:f>
          </x14:formula1>
          <xm:sqref>G25:G28 G32 G36 G40:G41</xm:sqref>
        </x14:dataValidation>
        <x14:dataValidation type="list" allowBlank="1" showInputMessage="1" showErrorMessage="1" xr:uid="{8F9B3F6B-01F2-4685-9279-412731C33165}">
          <x14:formula1>
            <xm:f>Eenheden!$A$1:$A$5</xm:f>
          </x14:formula1>
          <xm:sqref>G21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A06A-3E4D-4281-B9E9-29575512BA3D}">
  <sheetPr>
    <pageSetUpPr fitToPage="1"/>
  </sheetPr>
  <dimension ref="A1:BO147"/>
  <sheetViews>
    <sheetView showGridLines="0" topLeftCell="A84" zoomScale="85" zoomScaleNormal="85" zoomScaleSheetLayoutView="85" workbookViewId="0">
      <selection activeCell="I99" sqref="I99:I100"/>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3" t="s">
        <v>20</v>
      </c>
      <c r="B1" s="13"/>
      <c r="C1" s="13"/>
      <c r="D1" s="13"/>
      <c r="E1" s="13"/>
      <c r="F1" s="13"/>
      <c r="G1" s="13"/>
      <c r="H1" s="13"/>
      <c r="I1" s="187" t="s">
        <v>174</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t="str">
        <f>IF(Totaalblad!C11=0," ",Totaalblad!C11)</f>
        <v xml:space="preserve"> </v>
      </c>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2"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79">
        <f>+H21*I21</f>
        <v>0</v>
      </c>
    </row>
    <row r="22" spans="1:67" ht="20.25" customHeight="1" x14ac:dyDescent="0.3">
      <c r="A22" s="38"/>
      <c r="B22" s="139" t="s">
        <v>34</v>
      </c>
      <c r="C22" s="139"/>
      <c r="D22" s="139"/>
      <c r="E22" s="139"/>
      <c r="F22" s="40"/>
      <c r="G22" s="41"/>
      <c r="H22" s="42"/>
      <c r="I22" s="43"/>
      <c r="J22" s="44">
        <f>SUM(J21:J21)</f>
        <v>0</v>
      </c>
    </row>
    <row r="23" spans="1:67" x14ac:dyDescent="0.3">
      <c r="A23" s="45"/>
      <c r="B23" s="46"/>
      <c r="C23" s="47"/>
      <c r="D23" s="47"/>
      <c r="E23" s="47"/>
      <c r="F23" s="47"/>
      <c r="G23" s="48"/>
      <c r="H23" s="47"/>
      <c r="I23" s="49"/>
      <c r="J23" s="47"/>
    </row>
    <row r="24" spans="1:67" s="8" customFormat="1" ht="20.25" customHeight="1" x14ac:dyDescent="0.3">
      <c r="A24" s="50"/>
      <c r="B24" s="184" t="s">
        <v>35</v>
      </c>
      <c r="C24" s="184"/>
      <c r="D24" s="184"/>
      <c r="E24" s="184"/>
      <c r="F24" s="37" t="s">
        <v>26</v>
      </c>
      <c r="G24" s="37" t="s">
        <v>27</v>
      </c>
      <c r="H24" s="37" t="s">
        <v>28</v>
      </c>
      <c r="I24" s="51" t="s">
        <v>29</v>
      </c>
      <c r="J24" s="51" t="s">
        <v>30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7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7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7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7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row>
    <row r="30" spans="1:67" x14ac:dyDescent="0.3">
      <c r="A30" s="47"/>
      <c r="B30" s="47"/>
      <c r="C30" s="47"/>
      <c r="D30" s="47"/>
      <c r="E30" s="47"/>
      <c r="F30" s="47"/>
      <c r="G30" s="47"/>
      <c r="H30" s="47"/>
      <c r="I30" s="47"/>
      <c r="J30" s="47"/>
    </row>
    <row r="31" spans="1:67" s="8" customFormat="1" ht="20.25" customHeight="1" x14ac:dyDescent="0.3">
      <c r="A31" s="50"/>
      <c r="B31" s="184" t="s">
        <v>43</v>
      </c>
      <c r="C31" s="184"/>
      <c r="D31" s="184"/>
      <c r="E31" s="184"/>
      <c r="F31" s="37" t="s">
        <v>26</v>
      </c>
      <c r="G31" s="37" t="s">
        <v>27</v>
      </c>
      <c r="H31" s="37" t="s">
        <v>28</v>
      </c>
      <c r="I31" s="51" t="s">
        <v>29</v>
      </c>
      <c r="J31" s="51" t="s">
        <v>30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7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row>
    <row r="34" spans="1:67" x14ac:dyDescent="0.3">
      <c r="A34" s="47"/>
      <c r="B34" s="47"/>
      <c r="C34" s="47"/>
      <c r="D34" s="47"/>
      <c r="E34" s="47"/>
      <c r="F34" s="47"/>
      <c r="G34" s="47"/>
      <c r="H34" s="47"/>
      <c r="I34" s="47"/>
      <c r="J34" s="47"/>
    </row>
    <row r="35" spans="1:67" s="8" customFormat="1" ht="20.25" customHeight="1" x14ac:dyDescent="0.3">
      <c r="A35" s="50"/>
      <c r="B35" s="184" t="s">
        <v>45</v>
      </c>
      <c r="C35" s="184"/>
      <c r="D35" s="184"/>
      <c r="E35" s="184"/>
      <c r="F35" s="37" t="s">
        <v>26</v>
      </c>
      <c r="G35" s="37" t="s">
        <v>27</v>
      </c>
      <c r="H35" s="37" t="s">
        <v>28</v>
      </c>
      <c r="I35" s="51" t="s">
        <v>29</v>
      </c>
      <c r="J35" s="51" t="s">
        <v>30</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7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row>
    <row r="38" spans="1:67" x14ac:dyDescent="0.3">
      <c r="A38" s="47"/>
      <c r="B38" s="47"/>
      <c r="C38" s="47"/>
      <c r="D38" s="47"/>
      <c r="E38" s="47"/>
      <c r="F38" s="47"/>
      <c r="G38" s="47"/>
      <c r="H38" s="47"/>
      <c r="I38" s="47"/>
      <c r="J38" s="47"/>
    </row>
    <row r="39" spans="1:67" s="8" customFormat="1" ht="32.25" customHeight="1" x14ac:dyDescent="0.3">
      <c r="A39" s="50"/>
      <c r="B39" s="193" t="s">
        <v>47</v>
      </c>
      <c r="C39" s="193"/>
      <c r="D39" s="193"/>
      <c r="E39" s="193"/>
      <c r="F39" s="37" t="s">
        <v>26</v>
      </c>
      <c r="G39" s="37" t="s">
        <v>27</v>
      </c>
      <c r="H39" s="37" t="s">
        <v>28</v>
      </c>
      <c r="I39" s="51" t="s">
        <v>29</v>
      </c>
      <c r="J39" s="51" t="s">
        <v>30</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7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79">
        <f>+H41*I41</f>
        <v>0</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row>
    <row r="43" spans="1:67" x14ac:dyDescent="0.3">
      <c r="A43" s="47"/>
      <c r="B43" s="47"/>
      <c r="C43" s="47"/>
      <c r="D43" s="47"/>
      <c r="E43" s="47"/>
      <c r="F43" s="47"/>
      <c r="G43" s="47"/>
      <c r="H43" s="47"/>
      <c r="I43" s="47"/>
      <c r="J43" s="47"/>
    </row>
    <row r="44" spans="1:67" ht="36" customHeight="1" x14ac:dyDescent="0.3">
      <c r="A44" s="50"/>
      <c r="B44" s="184" t="s">
        <v>52</v>
      </c>
      <c r="C44" s="184"/>
      <c r="D44" s="184"/>
      <c r="E44" s="184"/>
      <c r="F44" s="37" t="s">
        <v>26</v>
      </c>
      <c r="G44" s="37" t="s">
        <v>53</v>
      </c>
      <c r="H44" s="37" t="s">
        <v>54</v>
      </c>
      <c r="I44" s="54" t="s">
        <v>55</v>
      </c>
      <c r="J44" s="51" t="s">
        <v>56</v>
      </c>
    </row>
    <row r="45" spans="1:67" ht="20.25" customHeight="1" x14ac:dyDescent="0.3">
      <c r="A45" s="38"/>
      <c r="B45" s="134" t="s">
        <v>60</v>
      </c>
      <c r="C45" s="134"/>
      <c r="D45" s="134"/>
      <c r="E45" s="134"/>
      <c r="F45" s="33" t="s">
        <v>58</v>
      </c>
      <c r="G45" s="78">
        <v>3446.16</v>
      </c>
      <c r="H45" s="58">
        <f t="shared" ref="H45:H48" si="0">G45/12</f>
        <v>287.18</v>
      </c>
      <c r="I45" s="55"/>
      <c r="J45" s="79">
        <f>+H45*I45</f>
        <v>0</v>
      </c>
    </row>
    <row r="46" spans="1:67" ht="20.25" customHeight="1" x14ac:dyDescent="0.3">
      <c r="A46" s="38"/>
      <c r="B46" s="134" t="s">
        <v>64</v>
      </c>
      <c r="C46" s="134"/>
      <c r="D46" s="134"/>
      <c r="E46" s="134"/>
      <c r="F46" s="33" t="s">
        <v>62</v>
      </c>
      <c r="G46" s="77">
        <v>9185.76</v>
      </c>
      <c r="H46" s="58">
        <f t="shared" si="0"/>
        <v>765.48</v>
      </c>
      <c r="I46" s="55"/>
      <c r="J46" s="79">
        <f t="shared" ref="J46:J48" si="1">+H46*I46</f>
        <v>0</v>
      </c>
    </row>
    <row r="47" spans="1:67" ht="20.25" customHeight="1" x14ac:dyDescent="0.3">
      <c r="A47" s="38"/>
      <c r="B47" s="134" t="s">
        <v>70</v>
      </c>
      <c r="C47" s="134"/>
      <c r="D47" s="134"/>
      <c r="E47" s="134"/>
      <c r="F47" s="33" t="s">
        <v>69</v>
      </c>
      <c r="G47" s="77">
        <v>6893.88</v>
      </c>
      <c r="H47" s="58">
        <f t="shared" si="0"/>
        <v>574.49</v>
      </c>
      <c r="I47" s="59"/>
      <c r="J47" s="79">
        <f t="shared" si="1"/>
        <v>0</v>
      </c>
    </row>
    <row r="48" spans="1:67" ht="20.25" customHeight="1" x14ac:dyDescent="0.3">
      <c r="A48" s="38"/>
      <c r="B48" s="60" t="s">
        <v>73</v>
      </c>
      <c r="C48" s="60"/>
      <c r="D48" s="60"/>
      <c r="E48" s="60"/>
      <c r="F48" s="33" t="s">
        <v>72</v>
      </c>
      <c r="G48" s="77">
        <v>18530.88</v>
      </c>
      <c r="H48" s="58">
        <f t="shared" si="0"/>
        <v>1544.24</v>
      </c>
      <c r="I48" s="59"/>
      <c r="J48" s="79">
        <f t="shared" si="1"/>
        <v>0</v>
      </c>
    </row>
    <row r="49" spans="1:10" ht="20.25" customHeight="1" x14ac:dyDescent="0.3">
      <c r="A49" s="38"/>
      <c r="B49" s="139" t="s">
        <v>34</v>
      </c>
      <c r="C49" s="139"/>
      <c r="D49" s="139"/>
      <c r="E49" s="139"/>
      <c r="F49" s="40"/>
      <c r="G49" s="41"/>
      <c r="H49" s="42"/>
      <c r="I49" s="57"/>
      <c r="J49" s="44">
        <f>SUM(J45:J48)</f>
        <v>0</v>
      </c>
    </row>
    <row r="50" spans="1:10" ht="21" customHeight="1" x14ac:dyDescent="0.3">
      <c r="A50" s="47"/>
      <c r="B50" s="47"/>
      <c r="C50" s="47"/>
      <c r="D50" s="47"/>
      <c r="E50" s="47"/>
      <c r="F50" s="47"/>
      <c r="G50" s="47"/>
      <c r="H50" s="47"/>
      <c r="I50" s="47"/>
      <c r="J50" s="47"/>
    </row>
    <row r="51" spans="1:10" ht="36.75" customHeight="1" x14ac:dyDescent="0.3">
      <c r="A51" s="29"/>
      <c r="B51" s="199" t="s">
        <v>52</v>
      </c>
      <c r="C51" s="199"/>
      <c r="D51" s="199"/>
      <c r="E51" s="199"/>
      <c r="F51" s="76" t="s">
        <v>26</v>
      </c>
      <c r="G51" s="76" t="s">
        <v>53</v>
      </c>
      <c r="H51" s="30" t="s">
        <v>153</v>
      </c>
      <c r="I51" s="31" t="s">
        <v>154</v>
      </c>
      <c r="J51" s="32" t="s">
        <v>30</v>
      </c>
    </row>
    <row r="52" spans="1:10" ht="20.25" customHeight="1" x14ac:dyDescent="0.3">
      <c r="A52" s="23"/>
      <c r="B52" s="198" t="s">
        <v>155</v>
      </c>
      <c r="C52" s="198"/>
      <c r="D52" s="198"/>
      <c r="E52" s="198"/>
      <c r="F52" s="24" t="s">
        <v>58</v>
      </c>
      <c r="G52" s="78">
        <v>3446.1</v>
      </c>
      <c r="H52" s="78">
        <f>+G52/12</f>
        <v>287.17500000000001</v>
      </c>
      <c r="I52" s="21"/>
      <c r="J52" s="83">
        <f>+G52*I52</f>
        <v>0</v>
      </c>
    </row>
    <row r="53" spans="1:10" ht="20.25" customHeight="1" x14ac:dyDescent="0.3">
      <c r="A53" s="23"/>
      <c r="B53" s="198" t="s">
        <v>156</v>
      </c>
      <c r="C53" s="198"/>
      <c r="D53" s="198"/>
      <c r="E53" s="198"/>
      <c r="F53" s="24" t="s">
        <v>62</v>
      </c>
      <c r="G53" s="77">
        <v>9185.75</v>
      </c>
      <c r="H53" s="78">
        <f t="shared" ref="H53" si="2">+G53/12</f>
        <v>765.47916666666663</v>
      </c>
      <c r="I53" s="21"/>
      <c r="J53" s="83">
        <f t="shared" ref="J53:J56" si="3">+G53*I53</f>
        <v>0</v>
      </c>
    </row>
    <row r="54" spans="1:10" ht="20.25" customHeight="1" x14ac:dyDescent="0.3">
      <c r="A54" s="23"/>
      <c r="B54" s="198" t="s">
        <v>157</v>
      </c>
      <c r="C54" s="198"/>
      <c r="D54" s="198"/>
      <c r="E54" s="198"/>
      <c r="F54" s="24" t="s">
        <v>66</v>
      </c>
      <c r="G54" s="77">
        <v>29663.355876000001</v>
      </c>
      <c r="H54" s="78">
        <f>+G54/12</f>
        <v>2471.9463230000001</v>
      </c>
      <c r="I54" s="21"/>
      <c r="J54" s="83">
        <f t="shared" si="3"/>
        <v>0</v>
      </c>
    </row>
    <row r="55" spans="1:10" ht="20.25" customHeight="1" x14ac:dyDescent="0.3">
      <c r="A55" s="23"/>
      <c r="B55" s="134" t="s">
        <v>158</v>
      </c>
      <c r="C55" s="134"/>
      <c r="D55" s="134"/>
      <c r="E55" s="134"/>
      <c r="F55" s="24" t="s">
        <v>69</v>
      </c>
      <c r="G55" s="77">
        <v>6893.86</v>
      </c>
      <c r="H55" s="78">
        <f t="shared" ref="H55:H56" si="4">+G55/12</f>
        <v>574.48833333333334</v>
      </c>
      <c r="I55" s="21"/>
      <c r="J55" s="83">
        <f t="shared" si="3"/>
        <v>0</v>
      </c>
    </row>
    <row r="56" spans="1:10" ht="20.25" customHeight="1" x14ac:dyDescent="0.3">
      <c r="A56" s="23"/>
      <c r="B56" s="134" t="s">
        <v>159</v>
      </c>
      <c r="C56" s="134"/>
      <c r="D56" s="134"/>
      <c r="E56" s="134"/>
      <c r="F56" s="24" t="s">
        <v>72</v>
      </c>
      <c r="G56" s="77">
        <v>18530.86</v>
      </c>
      <c r="H56" s="78">
        <f t="shared" si="4"/>
        <v>1544.2383333333335</v>
      </c>
      <c r="I56" s="21"/>
      <c r="J56" s="83">
        <f t="shared" si="3"/>
        <v>0</v>
      </c>
    </row>
    <row r="57" spans="1:10" ht="20.25" customHeight="1" x14ac:dyDescent="0.3">
      <c r="A57" s="23"/>
      <c r="B57" s="197" t="s">
        <v>34</v>
      </c>
      <c r="C57" s="197"/>
      <c r="D57" s="197"/>
      <c r="E57" s="197"/>
      <c r="F57" s="25"/>
      <c r="G57" s="26"/>
      <c r="H57" s="6"/>
      <c r="I57" s="27"/>
      <c r="J57" s="28">
        <f>SUM(J52:J56)</f>
        <v>0</v>
      </c>
    </row>
    <row r="58" spans="1:10" ht="18.75" customHeight="1" x14ac:dyDescent="0.3">
      <c r="A58" s="47"/>
      <c r="B58" s="47"/>
      <c r="C58" s="47"/>
      <c r="D58" s="47"/>
      <c r="E58" s="47"/>
      <c r="F58" s="47"/>
      <c r="G58" s="47"/>
      <c r="H58" s="47"/>
      <c r="I58" s="47"/>
      <c r="J58" s="47"/>
    </row>
    <row r="59" spans="1:10" ht="31.2" x14ac:dyDescent="0.3">
      <c r="A59" s="50"/>
      <c r="B59" s="184" t="s">
        <v>188</v>
      </c>
      <c r="C59" s="184"/>
      <c r="D59" s="184"/>
      <c r="E59" s="184"/>
      <c r="F59" s="101" t="s">
        <v>26</v>
      </c>
      <c r="G59" s="101" t="s">
        <v>53</v>
      </c>
      <c r="H59" s="101" t="s">
        <v>54</v>
      </c>
      <c r="I59" s="54" t="s">
        <v>55</v>
      </c>
      <c r="J59" s="102" t="s">
        <v>56</v>
      </c>
    </row>
    <row r="60" spans="1:10" ht="20.25" customHeight="1" x14ac:dyDescent="0.3">
      <c r="A60" s="38"/>
      <c r="B60" s="134" t="s">
        <v>189</v>
      </c>
      <c r="C60" s="134"/>
      <c r="D60" s="134"/>
      <c r="E60" s="134"/>
      <c r="F60" s="33" t="s">
        <v>190</v>
      </c>
      <c r="G60" s="77">
        <v>1082.6400000000001</v>
      </c>
      <c r="H60" s="77">
        <f>G60/6</f>
        <v>180.44000000000003</v>
      </c>
      <c r="I60" s="35"/>
      <c r="J60" s="39">
        <f>+H60*I60</f>
        <v>0</v>
      </c>
    </row>
    <row r="61" spans="1:10" ht="20.25" customHeight="1" x14ac:dyDescent="0.3">
      <c r="A61" s="38"/>
      <c r="B61" s="135" t="s">
        <v>191</v>
      </c>
      <c r="C61" s="136"/>
      <c r="D61" s="136"/>
      <c r="E61" s="137"/>
      <c r="F61" s="56" t="s">
        <v>190</v>
      </c>
      <c r="G61" s="77">
        <v>1133.94</v>
      </c>
      <c r="H61" s="77">
        <f>G61/6</f>
        <v>188.99</v>
      </c>
      <c r="I61" s="35"/>
      <c r="J61" s="39">
        <f>+H61*I61</f>
        <v>0</v>
      </c>
    </row>
    <row r="62" spans="1:10" ht="20.25" customHeight="1" x14ac:dyDescent="0.3">
      <c r="A62" s="38"/>
      <c r="B62" s="135" t="s">
        <v>192</v>
      </c>
      <c r="C62" s="136"/>
      <c r="D62" s="136"/>
      <c r="E62" s="137"/>
      <c r="F62" s="56" t="s">
        <v>190</v>
      </c>
      <c r="G62" s="77">
        <v>1209</v>
      </c>
      <c r="H62" s="77">
        <f>G62/6</f>
        <v>201.5</v>
      </c>
      <c r="I62" s="35"/>
      <c r="J62" s="79">
        <f>+H62*I62</f>
        <v>0</v>
      </c>
    </row>
    <row r="63" spans="1:10" ht="20.25" customHeight="1" x14ac:dyDescent="0.3">
      <c r="A63" s="38"/>
      <c r="B63" s="194" t="s">
        <v>34</v>
      </c>
      <c r="C63" s="195"/>
      <c r="D63" s="195"/>
      <c r="E63" s="196"/>
      <c r="F63" s="40"/>
      <c r="G63" s="41"/>
      <c r="H63" s="42"/>
      <c r="I63" s="43"/>
      <c r="J63" s="44">
        <f>SUM(J60:J62)</f>
        <v>0</v>
      </c>
    </row>
    <row r="64" spans="1:10" ht="21.75" customHeight="1" x14ac:dyDescent="0.3">
      <c r="A64" s="47"/>
      <c r="B64" s="47"/>
      <c r="C64" s="47"/>
      <c r="D64" s="47"/>
      <c r="E64" s="47"/>
      <c r="F64" s="47"/>
      <c r="G64" s="47"/>
      <c r="H64" s="47"/>
      <c r="I64" s="47"/>
      <c r="J64" s="47"/>
    </row>
    <row r="65" spans="1:10" ht="31.5" customHeight="1" x14ac:dyDescent="0.3">
      <c r="A65" s="50"/>
      <c r="B65" s="184" t="s">
        <v>92</v>
      </c>
      <c r="C65" s="184"/>
      <c r="D65" s="184"/>
      <c r="E65" s="184"/>
      <c r="F65" s="37" t="s">
        <v>26</v>
      </c>
      <c r="G65" s="37" t="s">
        <v>53</v>
      </c>
      <c r="H65" s="37" t="s">
        <v>54</v>
      </c>
      <c r="I65" s="54" t="s">
        <v>55</v>
      </c>
      <c r="J65" s="51" t="s">
        <v>56</v>
      </c>
    </row>
    <row r="66" spans="1:10" ht="19.2" customHeight="1" x14ac:dyDescent="0.3">
      <c r="A66" s="38"/>
      <c r="B66" s="134" t="s">
        <v>96</v>
      </c>
      <c r="C66" s="134"/>
      <c r="D66" s="134"/>
      <c r="E66" s="134"/>
      <c r="F66" s="33" t="s">
        <v>94</v>
      </c>
      <c r="G66" s="78">
        <v>6468.48</v>
      </c>
      <c r="H66" s="58">
        <f t="shared" ref="H66:H68" si="5">G66/12</f>
        <v>539.04</v>
      </c>
      <c r="I66" s="55"/>
      <c r="J66" s="79">
        <f t="shared" ref="J66:J68" si="6">+H66*I66</f>
        <v>0</v>
      </c>
    </row>
    <row r="67" spans="1:10" ht="19.2" customHeight="1" x14ac:dyDescent="0.3">
      <c r="A67" s="38"/>
      <c r="B67" s="134" t="s">
        <v>100</v>
      </c>
      <c r="C67" s="134"/>
      <c r="D67" s="134"/>
      <c r="E67" s="134"/>
      <c r="F67" s="33" t="s">
        <v>98</v>
      </c>
      <c r="G67" s="78">
        <v>10062.119999999999</v>
      </c>
      <c r="H67" s="58">
        <f t="shared" si="5"/>
        <v>838.50999999999988</v>
      </c>
      <c r="I67" s="55"/>
      <c r="J67" s="79">
        <f t="shared" si="6"/>
        <v>0</v>
      </c>
    </row>
    <row r="68" spans="1:10" ht="18.75" customHeight="1" x14ac:dyDescent="0.3">
      <c r="A68" s="38"/>
      <c r="B68" s="134" t="s">
        <v>104</v>
      </c>
      <c r="C68" s="134"/>
      <c r="D68" s="134"/>
      <c r="E68" s="134"/>
      <c r="F68" s="56" t="s">
        <v>102</v>
      </c>
      <c r="G68" s="80">
        <v>17249.400000000001</v>
      </c>
      <c r="H68" s="58">
        <f t="shared" si="5"/>
        <v>1437.45</v>
      </c>
      <c r="I68" s="55"/>
      <c r="J68" s="79">
        <f t="shared" si="6"/>
        <v>0</v>
      </c>
    </row>
    <row r="69" spans="1:10" ht="19.2" customHeight="1" x14ac:dyDescent="0.3">
      <c r="A69" s="38"/>
      <c r="B69" s="135"/>
      <c r="C69" s="136"/>
      <c r="D69" s="136"/>
      <c r="E69" s="137"/>
      <c r="F69" s="37" t="s">
        <v>26</v>
      </c>
      <c r="G69" s="37" t="s">
        <v>27</v>
      </c>
      <c r="H69" s="37" t="s">
        <v>28</v>
      </c>
      <c r="I69" s="51" t="s">
        <v>29</v>
      </c>
      <c r="J69" s="51" t="s">
        <v>30</v>
      </c>
    </row>
    <row r="70" spans="1:10" ht="19.2" customHeight="1" x14ac:dyDescent="0.3">
      <c r="A70" s="38"/>
      <c r="B70" s="134" t="s">
        <v>105</v>
      </c>
      <c r="C70" s="134"/>
      <c r="D70" s="134"/>
      <c r="E70" s="134"/>
      <c r="F70" s="33" t="s">
        <v>106</v>
      </c>
      <c r="G70" s="34" t="s">
        <v>89</v>
      </c>
      <c r="H70" s="35"/>
      <c r="I70" s="78">
        <v>71.87</v>
      </c>
      <c r="J70" s="79">
        <f t="shared" ref="J70:J84" si="7">+H70*I70</f>
        <v>0</v>
      </c>
    </row>
    <row r="71" spans="1:10" ht="19.2" customHeight="1" x14ac:dyDescent="0.3">
      <c r="A71" s="38"/>
      <c r="B71" s="134" t="s">
        <v>107</v>
      </c>
      <c r="C71" s="134"/>
      <c r="D71" s="134"/>
      <c r="E71" s="134"/>
      <c r="F71" s="33" t="s">
        <v>108</v>
      </c>
      <c r="G71" s="34" t="s">
        <v>89</v>
      </c>
      <c r="H71" s="35"/>
      <c r="I71" s="78">
        <v>71.87</v>
      </c>
      <c r="J71" s="79">
        <f t="shared" si="7"/>
        <v>0</v>
      </c>
    </row>
    <row r="72" spans="1:10" ht="34.5" customHeight="1" x14ac:dyDescent="0.3">
      <c r="A72" s="38"/>
      <c r="B72" s="135"/>
      <c r="C72" s="136"/>
      <c r="D72" s="136"/>
      <c r="E72" s="137"/>
      <c r="F72" s="37" t="s">
        <v>26</v>
      </c>
      <c r="G72" s="37" t="s">
        <v>53</v>
      </c>
      <c r="H72" s="37" t="s">
        <v>54</v>
      </c>
      <c r="I72" s="54" t="s">
        <v>55</v>
      </c>
      <c r="J72" s="51" t="s">
        <v>56</v>
      </c>
    </row>
    <row r="73" spans="1:10" ht="19.2" customHeight="1" x14ac:dyDescent="0.3">
      <c r="A73" s="38"/>
      <c r="B73" s="134" t="s">
        <v>112</v>
      </c>
      <c r="C73" s="134"/>
      <c r="D73" s="134"/>
      <c r="E73" s="134"/>
      <c r="F73" s="33" t="s">
        <v>110</v>
      </c>
      <c r="G73" s="81">
        <v>1175.28</v>
      </c>
      <c r="H73" s="58">
        <f t="shared" ref="H73:H75" si="8">G73/12</f>
        <v>97.94</v>
      </c>
      <c r="I73" s="55"/>
      <c r="J73" s="79">
        <f t="shared" ref="J73:J75" si="9">+H73*I73</f>
        <v>0</v>
      </c>
    </row>
    <row r="74" spans="1:10" ht="19.2" customHeight="1" x14ac:dyDescent="0.3">
      <c r="A74" s="38"/>
      <c r="B74" s="134" t="s">
        <v>116</v>
      </c>
      <c r="C74" s="134"/>
      <c r="D74" s="134"/>
      <c r="E74" s="134"/>
      <c r="F74" s="33" t="s">
        <v>114</v>
      </c>
      <c r="G74" s="81">
        <v>2350.56</v>
      </c>
      <c r="H74" s="58">
        <f t="shared" si="8"/>
        <v>195.88</v>
      </c>
      <c r="I74" s="55"/>
      <c r="J74" s="79">
        <f t="shared" si="9"/>
        <v>0</v>
      </c>
    </row>
    <row r="75" spans="1:10" ht="18.75" customHeight="1" x14ac:dyDescent="0.3">
      <c r="A75" s="38"/>
      <c r="B75" s="134" t="s">
        <v>120</v>
      </c>
      <c r="C75" s="134"/>
      <c r="D75" s="134"/>
      <c r="E75" s="134"/>
      <c r="F75" s="56" t="s">
        <v>118</v>
      </c>
      <c r="G75" s="82">
        <v>5170.92</v>
      </c>
      <c r="H75" s="58">
        <f t="shared" si="8"/>
        <v>430.91</v>
      </c>
      <c r="I75" s="55"/>
      <c r="J75" s="79">
        <f t="shared" si="9"/>
        <v>0</v>
      </c>
    </row>
    <row r="76" spans="1:10" ht="19.2" customHeight="1" x14ac:dyDescent="0.3">
      <c r="A76" s="38"/>
      <c r="B76" s="135"/>
      <c r="C76" s="136"/>
      <c r="D76" s="136"/>
      <c r="E76" s="137"/>
      <c r="F76" s="37" t="s">
        <v>26</v>
      </c>
      <c r="G76" s="37" t="s">
        <v>27</v>
      </c>
      <c r="H76" s="37" t="s">
        <v>28</v>
      </c>
      <c r="I76" s="51" t="s">
        <v>29</v>
      </c>
      <c r="J76" s="51" t="s">
        <v>30</v>
      </c>
    </row>
    <row r="77" spans="1:10" ht="19.2" customHeight="1" x14ac:dyDescent="0.3">
      <c r="A77" s="38"/>
      <c r="B77" s="134" t="s">
        <v>121</v>
      </c>
      <c r="C77" s="134"/>
      <c r="D77" s="134"/>
      <c r="E77" s="134"/>
      <c r="F77" s="33" t="s">
        <v>122</v>
      </c>
      <c r="G77" s="34" t="s">
        <v>89</v>
      </c>
      <c r="H77" s="35"/>
      <c r="I77" s="78">
        <v>78.349999999999994</v>
      </c>
      <c r="J77" s="79">
        <f t="shared" si="7"/>
        <v>0</v>
      </c>
    </row>
    <row r="78" spans="1:10" ht="19.2" customHeight="1" x14ac:dyDescent="0.3">
      <c r="A78" s="38"/>
      <c r="B78" s="134" t="s">
        <v>123</v>
      </c>
      <c r="C78" s="134"/>
      <c r="D78" s="134"/>
      <c r="E78" s="134"/>
      <c r="F78" s="33" t="s">
        <v>124</v>
      </c>
      <c r="G78" s="34" t="s">
        <v>89</v>
      </c>
      <c r="H78" s="35"/>
      <c r="I78" s="78">
        <v>78.349999999999994</v>
      </c>
      <c r="J78" s="79">
        <f t="shared" si="7"/>
        <v>0</v>
      </c>
    </row>
    <row r="79" spans="1:10" ht="34.5" customHeight="1" x14ac:dyDescent="0.3">
      <c r="A79" s="38"/>
      <c r="B79" s="143"/>
      <c r="C79" s="144"/>
      <c r="D79" s="144"/>
      <c r="E79" s="145"/>
      <c r="F79" s="37" t="s">
        <v>26</v>
      </c>
      <c r="G79" s="37" t="s">
        <v>53</v>
      </c>
      <c r="H79" s="37" t="s">
        <v>54</v>
      </c>
      <c r="I79" s="54" t="s">
        <v>55</v>
      </c>
      <c r="J79" s="51" t="s">
        <v>56</v>
      </c>
    </row>
    <row r="80" spans="1:10" ht="19.2" customHeight="1" x14ac:dyDescent="0.3">
      <c r="A80" s="38"/>
      <c r="B80" s="134" t="s">
        <v>128</v>
      </c>
      <c r="C80" s="134"/>
      <c r="D80" s="134"/>
      <c r="E80" s="134"/>
      <c r="F80" s="33" t="s">
        <v>126</v>
      </c>
      <c r="G80" s="78">
        <v>2352.12</v>
      </c>
      <c r="H80" s="58">
        <f t="shared" ref="H80:H81" si="10">G80/12</f>
        <v>196.01</v>
      </c>
      <c r="I80" s="55"/>
      <c r="J80" s="79">
        <f t="shared" ref="J80:J81" si="11">+H80*I80</f>
        <v>0</v>
      </c>
    </row>
    <row r="81" spans="1:10" ht="19.2" customHeight="1" x14ac:dyDescent="0.3">
      <c r="A81" s="38"/>
      <c r="B81" s="134" t="s">
        <v>132</v>
      </c>
      <c r="C81" s="134"/>
      <c r="D81" s="134"/>
      <c r="E81" s="134"/>
      <c r="F81" s="56" t="s">
        <v>130</v>
      </c>
      <c r="G81" s="80">
        <v>4704.24</v>
      </c>
      <c r="H81" s="58">
        <f t="shared" si="10"/>
        <v>392.02</v>
      </c>
      <c r="I81" s="55"/>
      <c r="J81" s="79">
        <f t="shared" si="11"/>
        <v>0</v>
      </c>
    </row>
    <row r="82" spans="1:10" ht="18.75" customHeight="1" x14ac:dyDescent="0.3">
      <c r="A82" s="38"/>
      <c r="B82" s="135"/>
      <c r="C82" s="136"/>
      <c r="D82" s="136"/>
      <c r="E82" s="137"/>
      <c r="F82" s="37" t="s">
        <v>26</v>
      </c>
      <c r="G82" s="37" t="s">
        <v>27</v>
      </c>
      <c r="H82" s="37" t="s">
        <v>28</v>
      </c>
      <c r="I82" s="51" t="s">
        <v>29</v>
      </c>
      <c r="J82" s="51" t="s">
        <v>30</v>
      </c>
    </row>
    <row r="83" spans="1:10" ht="20.25" customHeight="1" x14ac:dyDescent="0.3">
      <c r="A83" s="38"/>
      <c r="B83" s="134" t="s">
        <v>133</v>
      </c>
      <c r="C83" s="134"/>
      <c r="D83" s="134"/>
      <c r="E83" s="134"/>
      <c r="F83" s="33" t="s">
        <v>134</v>
      </c>
      <c r="G83" s="34" t="s">
        <v>89</v>
      </c>
      <c r="H83" s="35"/>
      <c r="I83" s="78">
        <v>117.61</v>
      </c>
      <c r="J83" s="79">
        <f t="shared" si="7"/>
        <v>0</v>
      </c>
    </row>
    <row r="84" spans="1:10" ht="19.2" customHeight="1" x14ac:dyDescent="0.3">
      <c r="A84" s="38"/>
      <c r="B84" s="134" t="s">
        <v>135</v>
      </c>
      <c r="C84" s="134"/>
      <c r="D84" s="134"/>
      <c r="E84" s="134"/>
      <c r="F84" s="33" t="s">
        <v>136</v>
      </c>
      <c r="G84" s="34" t="s">
        <v>89</v>
      </c>
      <c r="H84" s="35"/>
      <c r="I84" s="78">
        <v>117.61</v>
      </c>
      <c r="J84" s="79">
        <f t="shared" si="7"/>
        <v>0</v>
      </c>
    </row>
    <row r="85" spans="1:10" ht="19.2" customHeight="1" x14ac:dyDescent="0.3">
      <c r="A85" s="38"/>
      <c r="B85" s="139" t="s">
        <v>34</v>
      </c>
      <c r="C85" s="139"/>
      <c r="D85" s="139"/>
      <c r="E85" s="139"/>
      <c r="F85" s="40"/>
      <c r="G85" s="41"/>
      <c r="H85" s="42"/>
      <c r="I85" s="43"/>
      <c r="J85" s="44">
        <f>SUM(J66:J84)</f>
        <v>0</v>
      </c>
    </row>
    <row r="86" spans="1:10" ht="19.2" customHeight="1" x14ac:dyDescent="0.3">
      <c r="A86" s="47"/>
      <c r="B86" s="62"/>
      <c r="C86" s="62"/>
      <c r="D86" s="62"/>
      <c r="E86" s="62"/>
      <c r="F86" s="63"/>
      <c r="G86" s="63"/>
      <c r="H86" s="64"/>
      <c r="I86" s="65"/>
      <c r="J86" s="66"/>
    </row>
    <row r="87" spans="1:10" ht="34.5" customHeight="1" x14ac:dyDescent="0.3">
      <c r="A87" s="29"/>
      <c r="B87" s="199" t="s">
        <v>92</v>
      </c>
      <c r="C87" s="199"/>
      <c r="D87" s="199"/>
      <c r="E87" s="199"/>
      <c r="F87" s="76" t="s">
        <v>26</v>
      </c>
      <c r="G87" s="76" t="s">
        <v>53</v>
      </c>
      <c r="H87" s="30" t="s">
        <v>153</v>
      </c>
      <c r="I87" s="31" t="s">
        <v>154</v>
      </c>
      <c r="J87" s="32" t="s">
        <v>30</v>
      </c>
    </row>
    <row r="88" spans="1:10" ht="19.2" customHeight="1" x14ac:dyDescent="0.3">
      <c r="A88" s="23"/>
      <c r="B88" s="198" t="s">
        <v>163</v>
      </c>
      <c r="C88" s="198"/>
      <c r="D88" s="198"/>
      <c r="E88" s="198"/>
      <c r="F88" s="24" t="s">
        <v>94</v>
      </c>
      <c r="G88" s="84">
        <v>6468.4539740000009</v>
      </c>
      <c r="H88" s="85">
        <f t="shared" ref="H88:H90" si="12">+G88/12</f>
        <v>539.03783116666671</v>
      </c>
      <c r="I88" s="21"/>
      <c r="J88" s="83">
        <f>+G88*I88</f>
        <v>0</v>
      </c>
    </row>
    <row r="89" spans="1:10" ht="19.2" customHeight="1" x14ac:dyDescent="0.3">
      <c r="A89" s="23"/>
      <c r="B89" s="198" t="s">
        <v>164</v>
      </c>
      <c r="C89" s="198"/>
      <c r="D89" s="198"/>
      <c r="E89" s="198"/>
      <c r="F89" s="24" t="s">
        <v>98</v>
      </c>
      <c r="G89" s="84">
        <v>10062.174474000001</v>
      </c>
      <c r="H89" s="85">
        <f t="shared" si="12"/>
        <v>838.51453950000007</v>
      </c>
      <c r="I89" s="21"/>
      <c r="J89" s="83">
        <f t="shared" ref="J89:J90" si="13">+G89*I89</f>
        <v>0</v>
      </c>
    </row>
    <row r="90" spans="1:10" ht="19.2" customHeight="1" x14ac:dyDescent="0.3">
      <c r="A90" s="23"/>
      <c r="B90" s="198" t="s">
        <v>165</v>
      </c>
      <c r="C90" s="198"/>
      <c r="D90" s="198"/>
      <c r="E90" s="198"/>
      <c r="F90" s="24" t="s">
        <v>102</v>
      </c>
      <c r="G90" s="84">
        <v>17249.351424</v>
      </c>
      <c r="H90" s="85">
        <f t="shared" si="12"/>
        <v>1437.445952</v>
      </c>
      <c r="I90" s="22"/>
      <c r="J90" s="83">
        <f t="shared" si="13"/>
        <v>0</v>
      </c>
    </row>
    <row r="91" spans="1:10" ht="19.2" customHeight="1" x14ac:dyDescent="0.3">
      <c r="A91" s="23"/>
      <c r="B91" s="198" t="s">
        <v>166</v>
      </c>
      <c r="C91" s="198"/>
      <c r="D91" s="198"/>
      <c r="E91" s="198"/>
      <c r="F91" s="24" t="s">
        <v>110</v>
      </c>
      <c r="G91" s="84">
        <v>2350.4991660000001</v>
      </c>
      <c r="H91" s="85">
        <f>+G91/12</f>
        <v>195.8749305</v>
      </c>
      <c r="I91" s="21"/>
      <c r="J91" s="83">
        <f>+G91*I91</f>
        <v>0</v>
      </c>
    </row>
    <row r="92" spans="1:10" ht="19.2" customHeight="1" x14ac:dyDescent="0.3">
      <c r="A92" s="23"/>
      <c r="B92" s="198" t="s">
        <v>167</v>
      </c>
      <c r="C92" s="198"/>
      <c r="D92" s="198"/>
      <c r="E92" s="198"/>
      <c r="F92" s="24" t="s">
        <v>114</v>
      </c>
      <c r="G92" s="84">
        <v>3133.9988880000001</v>
      </c>
      <c r="H92" s="85">
        <f t="shared" ref="H92:H93" si="14">+G92/12</f>
        <v>261.16657400000003</v>
      </c>
      <c r="I92" s="21"/>
      <c r="J92" s="83">
        <f t="shared" ref="J92:J93" si="15">+G92*I92</f>
        <v>0</v>
      </c>
    </row>
    <row r="93" spans="1:10" ht="19.2" customHeight="1" x14ac:dyDescent="0.3">
      <c r="A93" s="23"/>
      <c r="B93" s="198" t="s">
        <v>168</v>
      </c>
      <c r="C93" s="198"/>
      <c r="D93" s="198"/>
      <c r="E93" s="198"/>
      <c r="F93" s="24" t="s">
        <v>118</v>
      </c>
      <c r="G93" s="84">
        <v>5170.9439600000005</v>
      </c>
      <c r="H93" s="85">
        <f t="shared" si="14"/>
        <v>430.91199666666671</v>
      </c>
      <c r="I93" s="22"/>
      <c r="J93" s="83">
        <f t="shared" si="15"/>
        <v>0</v>
      </c>
    </row>
    <row r="94" spans="1:10" ht="19.2" customHeight="1" x14ac:dyDescent="0.3">
      <c r="A94" s="23"/>
      <c r="B94" s="198" t="s">
        <v>169</v>
      </c>
      <c r="C94" s="198"/>
      <c r="D94" s="198"/>
      <c r="E94" s="198"/>
      <c r="F94" s="24" t="s">
        <v>126</v>
      </c>
      <c r="G94" s="84">
        <v>3528.1410419999997</v>
      </c>
      <c r="H94" s="85">
        <f>+G94/12</f>
        <v>294.0117535</v>
      </c>
      <c r="I94" s="21"/>
      <c r="J94" s="83">
        <f>+G94*I94</f>
        <v>0</v>
      </c>
    </row>
    <row r="95" spans="1:10" ht="19.2" customHeight="1" x14ac:dyDescent="0.3">
      <c r="A95" s="23"/>
      <c r="B95" s="198" t="s">
        <v>170</v>
      </c>
      <c r="C95" s="198"/>
      <c r="D95" s="198"/>
      <c r="E95" s="198"/>
      <c r="F95" s="24" t="s">
        <v>130</v>
      </c>
      <c r="G95" s="84">
        <v>5645.0193300000001</v>
      </c>
      <c r="H95" s="85">
        <f>+G95/12</f>
        <v>470.41827749999999</v>
      </c>
      <c r="I95" s="22"/>
      <c r="J95" s="83">
        <f>+G95*I95</f>
        <v>0</v>
      </c>
    </row>
    <row r="96" spans="1:10" ht="19.2" customHeight="1" x14ac:dyDescent="0.3">
      <c r="A96" s="23"/>
      <c r="B96" s="197" t="s">
        <v>34</v>
      </c>
      <c r="C96" s="197"/>
      <c r="D96" s="197"/>
      <c r="E96" s="197"/>
      <c r="F96" s="25"/>
      <c r="G96" s="26"/>
      <c r="H96" s="6"/>
      <c r="I96" s="27"/>
      <c r="J96" s="28">
        <f>SUM(J88:J95)</f>
        <v>0</v>
      </c>
    </row>
    <row r="97" spans="1:10" ht="19.2" customHeight="1" x14ac:dyDescent="0.3">
      <c r="A97" s="47"/>
      <c r="B97" s="62"/>
      <c r="C97" s="62"/>
      <c r="D97" s="62"/>
      <c r="E97" s="62"/>
      <c r="F97" s="63"/>
      <c r="G97" s="63"/>
      <c r="H97" s="64"/>
      <c r="I97" s="65"/>
      <c r="J97" s="66"/>
    </row>
    <row r="98" spans="1:10" ht="15.6" x14ac:dyDescent="0.3">
      <c r="A98" s="50"/>
      <c r="B98" s="140" t="s">
        <v>137</v>
      </c>
      <c r="C98" s="141"/>
      <c r="D98" s="141"/>
      <c r="E98" s="142"/>
      <c r="F98" s="37" t="s">
        <v>26</v>
      </c>
      <c r="G98" s="37" t="s">
        <v>27</v>
      </c>
      <c r="H98" s="37" t="s">
        <v>28</v>
      </c>
      <c r="I98" s="51" t="s">
        <v>29</v>
      </c>
      <c r="J98" s="51" t="s">
        <v>30</v>
      </c>
    </row>
    <row r="99" spans="1:10" ht="20.25" customHeight="1" x14ac:dyDescent="0.3">
      <c r="A99" s="38"/>
      <c r="B99" s="135" t="s">
        <v>138</v>
      </c>
      <c r="C99" s="136"/>
      <c r="D99" s="136"/>
      <c r="E99" s="137"/>
      <c r="F99" s="33" t="s">
        <v>139</v>
      </c>
      <c r="G99" s="34" t="s">
        <v>89</v>
      </c>
      <c r="H99" s="35"/>
      <c r="I99" s="77">
        <v>66.45</v>
      </c>
      <c r="J99" s="79">
        <f>+H99*I99</f>
        <v>0</v>
      </c>
    </row>
    <row r="100" spans="1:10" ht="19.2" customHeight="1" x14ac:dyDescent="0.3">
      <c r="A100" s="38"/>
      <c r="B100" s="134" t="s">
        <v>140</v>
      </c>
      <c r="C100" s="134"/>
      <c r="D100" s="134"/>
      <c r="E100" s="134"/>
      <c r="F100" s="33" t="s">
        <v>141</v>
      </c>
      <c r="G100" s="34" t="s">
        <v>89</v>
      </c>
      <c r="H100" s="35"/>
      <c r="I100" s="78">
        <v>115.32</v>
      </c>
      <c r="J100" s="79">
        <f>+H100*I100</f>
        <v>0</v>
      </c>
    </row>
    <row r="101" spans="1:10" ht="19.2" customHeight="1" x14ac:dyDescent="0.3">
      <c r="A101" s="38"/>
      <c r="B101" s="139" t="s">
        <v>34</v>
      </c>
      <c r="C101" s="139"/>
      <c r="D101" s="139"/>
      <c r="E101" s="139"/>
      <c r="F101" s="40"/>
      <c r="G101" s="41"/>
      <c r="H101" s="42"/>
      <c r="I101" s="43"/>
      <c r="J101" s="44">
        <f>SUM(J99:J100)</f>
        <v>0</v>
      </c>
    </row>
    <row r="102" spans="1:10" ht="18.75" customHeight="1" x14ac:dyDescent="0.3">
      <c r="A102" s="67"/>
      <c r="B102" s="200"/>
      <c r="C102" s="201"/>
      <c r="D102" s="201"/>
      <c r="E102" s="201"/>
      <c r="F102" s="201"/>
      <c r="G102" s="201"/>
      <c r="H102" s="201"/>
      <c r="I102" s="201"/>
      <c r="J102" s="201"/>
    </row>
    <row r="103" spans="1:10" ht="22.5" customHeight="1" x14ac:dyDescent="0.3">
      <c r="A103" s="50"/>
      <c r="B103" s="138" t="s">
        <v>142</v>
      </c>
      <c r="C103" s="138"/>
      <c r="D103" s="138"/>
      <c r="E103" s="138"/>
      <c r="F103" s="36" t="s">
        <v>26</v>
      </c>
      <c r="G103" s="36" t="s">
        <v>27</v>
      </c>
      <c r="H103" s="37" t="s">
        <v>28</v>
      </c>
      <c r="I103" s="51" t="s">
        <v>29</v>
      </c>
      <c r="J103" s="52" t="s">
        <v>30</v>
      </c>
    </row>
    <row r="104" spans="1:10" ht="20.25" customHeight="1" x14ac:dyDescent="0.3">
      <c r="A104" s="38"/>
      <c r="B104" s="163" t="s">
        <v>143</v>
      </c>
      <c r="C104" s="163"/>
      <c r="D104" s="163"/>
      <c r="E104" s="163"/>
      <c r="F104" s="61"/>
      <c r="G104" s="61"/>
      <c r="H104" s="35"/>
      <c r="I104" s="86"/>
      <c r="J104" s="79">
        <f>+H104*I104</f>
        <v>0</v>
      </c>
    </row>
    <row r="105" spans="1:10" ht="20.25" customHeight="1" x14ac:dyDescent="0.3">
      <c r="A105" s="38"/>
      <c r="B105" s="163" t="s">
        <v>143</v>
      </c>
      <c r="C105" s="163"/>
      <c r="D105" s="163"/>
      <c r="E105" s="163"/>
      <c r="F105" s="61"/>
      <c r="G105" s="61"/>
      <c r="H105" s="35"/>
      <c r="I105" s="86"/>
      <c r="J105" s="79">
        <f t="shared" ref="J105:J113" si="16">+H105*I105</f>
        <v>0</v>
      </c>
    </row>
    <row r="106" spans="1:10" ht="20.25" customHeight="1" x14ac:dyDescent="0.3">
      <c r="A106" s="38"/>
      <c r="B106" s="163" t="s">
        <v>143</v>
      </c>
      <c r="C106" s="163"/>
      <c r="D106" s="163"/>
      <c r="E106" s="163"/>
      <c r="F106" s="61"/>
      <c r="G106" s="61"/>
      <c r="H106" s="35"/>
      <c r="I106" s="86"/>
      <c r="J106" s="79">
        <f t="shared" si="16"/>
        <v>0</v>
      </c>
    </row>
    <row r="107" spans="1:10" ht="20.25" customHeight="1" x14ac:dyDescent="0.3">
      <c r="A107" s="38"/>
      <c r="B107" s="163" t="s">
        <v>143</v>
      </c>
      <c r="C107" s="163"/>
      <c r="D107" s="163"/>
      <c r="E107" s="163"/>
      <c r="F107" s="61"/>
      <c r="G107" s="61"/>
      <c r="H107" s="35"/>
      <c r="I107" s="86"/>
      <c r="J107" s="79">
        <f t="shared" si="16"/>
        <v>0</v>
      </c>
    </row>
    <row r="108" spans="1:10" ht="20.25" customHeight="1" x14ac:dyDescent="0.3">
      <c r="A108" s="38"/>
      <c r="B108" s="163" t="s">
        <v>143</v>
      </c>
      <c r="C108" s="163"/>
      <c r="D108" s="163"/>
      <c r="E108" s="163"/>
      <c r="F108" s="61"/>
      <c r="G108" s="61"/>
      <c r="H108" s="35"/>
      <c r="I108" s="86"/>
      <c r="J108" s="79">
        <f t="shared" si="16"/>
        <v>0</v>
      </c>
    </row>
    <row r="109" spans="1:10" ht="20.25" customHeight="1" x14ac:dyDescent="0.3">
      <c r="A109" s="38"/>
      <c r="B109" s="163" t="s">
        <v>143</v>
      </c>
      <c r="C109" s="163"/>
      <c r="D109" s="163"/>
      <c r="E109" s="163"/>
      <c r="F109" s="61"/>
      <c r="G109" s="61"/>
      <c r="H109" s="35"/>
      <c r="I109" s="86"/>
      <c r="J109" s="79">
        <f t="shared" si="16"/>
        <v>0</v>
      </c>
    </row>
    <row r="110" spans="1:10" ht="20.25" customHeight="1" x14ac:dyDescent="0.3">
      <c r="A110" s="38"/>
      <c r="B110" s="163" t="s">
        <v>143</v>
      </c>
      <c r="C110" s="163"/>
      <c r="D110" s="163"/>
      <c r="E110" s="163"/>
      <c r="F110" s="61"/>
      <c r="G110" s="61"/>
      <c r="H110" s="35"/>
      <c r="I110" s="86"/>
      <c r="J110" s="79">
        <f t="shared" si="16"/>
        <v>0</v>
      </c>
    </row>
    <row r="111" spans="1:10" ht="20.25" customHeight="1" x14ac:dyDescent="0.3">
      <c r="A111" s="38"/>
      <c r="B111" s="163" t="s">
        <v>143</v>
      </c>
      <c r="C111" s="163"/>
      <c r="D111" s="163"/>
      <c r="E111" s="163"/>
      <c r="F111" s="61"/>
      <c r="G111" s="61"/>
      <c r="H111" s="35"/>
      <c r="I111" s="86"/>
      <c r="J111" s="79">
        <f t="shared" si="16"/>
        <v>0</v>
      </c>
    </row>
    <row r="112" spans="1:10" ht="20.25" customHeight="1" x14ac:dyDescent="0.3">
      <c r="A112" s="38"/>
      <c r="B112" s="163" t="s">
        <v>143</v>
      </c>
      <c r="C112" s="163"/>
      <c r="D112" s="163"/>
      <c r="E112" s="163"/>
      <c r="F112" s="61"/>
      <c r="G112" s="61"/>
      <c r="H112" s="35"/>
      <c r="I112" s="86"/>
      <c r="J112" s="79">
        <f t="shared" si="16"/>
        <v>0</v>
      </c>
    </row>
    <row r="113" spans="1:10" s="2" customFormat="1" ht="20.25" customHeight="1" x14ac:dyDescent="0.3">
      <c r="A113" s="38"/>
      <c r="B113" s="163" t="s">
        <v>143</v>
      </c>
      <c r="C113" s="163"/>
      <c r="D113" s="163"/>
      <c r="E113" s="163"/>
      <c r="F113" s="61"/>
      <c r="G113" s="61"/>
      <c r="H113" s="35"/>
      <c r="I113" s="86"/>
      <c r="J113" s="79">
        <f t="shared" si="16"/>
        <v>0</v>
      </c>
    </row>
    <row r="114" spans="1:10" ht="15.6" x14ac:dyDescent="0.3">
      <c r="A114" s="38"/>
      <c r="B114" s="164" t="s">
        <v>34</v>
      </c>
      <c r="C114" s="164"/>
      <c r="D114" s="164"/>
      <c r="E114" s="164"/>
      <c r="F114" s="40"/>
      <c r="G114" s="41"/>
      <c r="H114" s="69"/>
      <c r="I114" s="43"/>
      <c r="J114" s="44">
        <f>SUM(J104:J113)</f>
        <v>0</v>
      </c>
    </row>
    <row r="115" spans="1:10" s="3" customFormat="1" ht="19.5" customHeight="1" x14ac:dyDescent="0.3">
      <c r="A115" s="47"/>
      <c r="B115" s="47"/>
      <c r="C115" s="47"/>
      <c r="D115" s="47"/>
      <c r="E115" s="47"/>
      <c r="F115" s="47"/>
      <c r="G115" s="47"/>
      <c r="H115" s="47"/>
      <c r="I115" s="47"/>
      <c r="J115" s="47"/>
    </row>
    <row r="116" spans="1:10" x14ac:dyDescent="0.3">
      <c r="A116" s="47"/>
      <c r="B116" s="47"/>
      <c r="C116" s="47"/>
      <c r="D116" s="47"/>
      <c r="E116" s="47"/>
      <c r="F116" s="47"/>
      <c r="G116" s="47"/>
      <c r="H116" s="47"/>
      <c r="I116" s="47"/>
      <c r="J116" s="47"/>
    </row>
    <row r="117" spans="1:10" ht="18" x14ac:dyDescent="0.3">
      <c r="A117" s="70"/>
      <c r="B117" s="162" t="s">
        <v>144</v>
      </c>
      <c r="C117" s="162"/>
      <c r="D117" s="162"/>
      <c r="E117" s="162"/>
      <c r="F117" s="162"/>
      <c r="G117" s="162"/>
      <c r="H117" s="162"/>
      <c r="I117" s="162"/>
      <c r="J117" s="71">
        <f>+J22+J29+J33+J37+J42+J49+J57+J85+J96+J101+J114+J63</f>
        <v>0</v>
      </c>
    </row>
    <row r="118" spans="1:10" x14ac:dyDescent="0.3">
      <c r="A118" s="47"/>
      <c r="B118" s="47"/>
      <c r="C118" s="47"/>
      <c r="D118" s="47"/>
      <c r="E118" s="47"/>
      <c r="F118" s="47"/>
      <c r="G118" s="47"/>
      <c r="H118" s="47"/>
      <c r="I118" s="47"/>
      <c r="J118" s="47"/>
    </row>
    <row r="119" spans="1:10" ht="16.2" thickBot="1" x14ac:dyDescent="0.35">
      <c r="A119" s="161" t="s">
        <v>145</v>
      </c>
      <c r="B119" s="161"/>
      <c r="C119" s="161"/>
      <c r="D119" s="161"/>
      <c r="E119" s="161"/>
      <c r="F119" s="161"/>
      <c r="G119" s="161"/>
      <c r="H119" s="161"/>
      <c r="I119" s="72"/>
      <c r="J119" s="72"/>
    </row>
    <row r="120" spans="1:10" x14ac:dyDescent="0.3">
      <c r="A120" s="165"/>
      <c r="B120" s="166"/>
      <c r="C120" s="167"/>
      <c r="D120" s="167"/>
      <c r="E120" s="167"/>
      <c r="F120" s="167"/>
      <c r="G120" s="167"/>
      <c r="H120" s="167"/>
      <c r="I120" s="167"/>
      <c r="J120" s="168"/>
    </row>
    <row r="121" spans="1:10" x14ac:dyDescent="0.3">
      <c r="A121" s="165"/>
      <c r="B121" s="169"/>
      <c r="C121" s="170"/>
      <c r="D121" s="170"/>
      <c r="E121" s="170"/>
      <c r="F121" s="170"/>
      <c r="G121" s="170"/>
      <c r="H121" s="170"/>
      <c r="I121" s="170"/>
      <c r="J121" s="171"/>
    </row>
    <row r="122" spans="1:10" x14ac:dyDescent="0.3">
      <c r="A122" s="165"/>
      <c r="B122" s="169"/>
      <c r="C122" s="170"/>
      <c r="D122" s="170"/>
      <c r="E122" s="170"/>
      <c r="F122" s="170"/>
      <c r="G122" s="170"/>
      <c r="H122" s="170"/>
      <c r="I122" s="170"/>
      <c r="J122" s="171"/>
    </row>
    <row r="123" spans="1:10" x14ac:dyDescent="0.3">
      <c r="A123" s="165"/>
      <c r="B123" s="169"/>
      <c r="C123" s="170"/>
      <c r="D123" s="170"/>
      <c r="E123" s="170"/>
      <c r="F123" s="170"/>
      <c r="G123" s="170"/>
      <c r="H123" s="170"/>
      <c r="I123" s="170"/>
      <c r="J123" s="171"/>
    </row>
    <row r="124" spans="1:10" x14ac:dyDescent="0.3">
      <c r="A124" s="165"/>
      <c r="B124" s="169"/>
      <c r="C124" s="170"/>
      <c r="D124" s="170"/>
      <c r="E124" s="170"/>
      <c r="F124" s="170"/>
      <c r="G124" s="170"/>
      <c r="H124" s="170"/>
      <c r="I124" s="170"/>
      <c r="J124" s="171"/>
    </row>
    <row r="125" spans="1:10" s="3" customFormat="1" ht="19.5" customHeight="1" x14ac:dyDescent="0.3">
      <c r="A125" s="165"/>
      <c r="B125" s="169"/>
      <c r="C125" s="170"/>
      <c r="D125" s="170"/>
      <c r="E125" s="170"/>
      <c r="F125" s="170"/>
      <c r="G125" s="170"/>
      <c r="H125" s="170"/>
      <c r="I125" s="170"/>
      <c r="J125" s="171"/>
    </row>
    <row r="126" spans="1:10" ht="27" customHeight="1" x14ac:dyDescent="0.3">
      <c r="A126" s="165"/>
      <c r="B126" s="169"/>
      <c r="C126" s="170"/>
      <c r="D126" s="170"/>
      <c r="E126" s="170"/>
      <c r="F126" s="170"/>
      <c r="G126" s="170"/>
      <c r="H126" s="170"/>
      <c r="I126" s="170"/>
      <c r="J126" s="171"/>
    </row>
    <row r="127" spans="1:10" ht="15" thickBot="1" x14ac:dyDescent="0.35">
      <c r="A127" s="165"/>
      <c r="B127" s="172"/>
      <c r="C127" s="173"/>
      <c r="D127" s="173"/>
      <c r="E127" s="173"/>
      <c r="F127" s="173"/>
      <c r="G127" s="173"/>
      <c r="H127" s="173"/>
      <c r="I127" s="173"/>
      <c r="J127" s="174"/>
    </row>
    <row r="128" spans="1:10" x14ac:dyDescent="0.3">
      <c r="A128" s="47"/>
      <c r="B128" s="47"/>
      <c r="C128" s="47"/>
      <c r="D128" s="47"/>
      <c r="E128" s="47"/>
      <c r="F128" s="47"/>
      <c r="G128" s="47"/>
      <c r="H128" s="47"/>
      <c r="I128" s="47"/>
      <c r="J128" s="47"/>
    </row>
    <row r="129" spans="1:10" ht="16.2" thickBot="1" x14ac:dyDescent="0.35">
      <c r="A129" s="161" t="s">
        <v>146</v>
      </c>
      <c r="B129" s="161"/>
      <c r="C129" s="161"/>
      <c r="D129" s="161"/>
      <c r="E129" s="161"/>
      <c r="F129" s="161"/>
      <c r="G129" s="161"/>
      <c r="H129" s="161"/>
      <c r="I129" s="72"/>
      <c r="J129" s="72"/>
    </row>
    <row r="130" spans="1:10" x14ac:dyDescent="0.3">
      <c r="A130" s="165"/>
      <c r="B130" s="166"/>
      <c r="C130" s="167"/>
      <c r="D130" s="167"/>
      <c r="E130" s="167"/>
      <c r="F130" s="167"/>
      <c r="G130" s="167"/>
      <c r="H130" s="167"/>
      <c r="I130" s="167"/>
      <c r="J130" s="168"/>
    </row>
    <row r="131" spans="1:10" x14ac:dyDescent="0.3">
      <c r="A131" s="165"/>
      <c r="B131" s="169"/>
      <c r="C131" s="170"/>
      <c r="D131" s="170"/>
      <c r="E131" s="170"/>
      <c r="F131" s="170"/>
      <c r="G131" s="170"/>
      <c r="H131" s="170"/>
      <c r="I131" s="170"/>
      <c r="J131" s="171"/>
    </row>
    <row r="132" spans="1:10" x14ac:dyDescent="0.3">
      <c r="A132" s="165"/>
      <c r="B132" s="169"/>
      <c r="C132" s="170"/>
      <c r="D132" s="170"/>
      <c r="E132" s="170"/>
      <c r="F132" s="170"/>
      <c r="G132" s="170"/>
      <c r="H132" s="170"/>
      <c r="I132" s="170"/>
      <c r="J132" s="171"/>
    </row>
    <row r="133" spans="1:10" x14ac:dyDescent="0.3">
      <c r="A133" s="165"/>
      <c r="B133" s="169"/>
      <c r="C133" s="170"/>
      <c r="D133" s="170"/>
      <c r="E133" s="170"/>
      <c r="F133" s="170"/>
      <c r="G133" s="170"/>
      <c r="H133" s="170"/>
      <c r="I133" s="170"/>
      <c r="J133" s="171"/>
    </row>
    <row r="134" spans="1:10" ht="7.5" customHeight="1" x14ac:dyDescent="0.3">
      <c r="A134" s="165"/>
      <c r="B134" s="169"/>
      <c r="C134" s="170"/>
      <c r="D134" s="170"/>
      <c r="E134" s="170"/>
      <c r="F134" s="170"/>
      <c r="G134" s="170"/>
      <c r="H134" s="170"/>
      <c r="I134" s="170"/>
      <c r="J134" s="171"/>
    </row>
    <row r="135" spans="1:10" x14ac:dyDescent="0.3">
      <c r="A135" s="165"/>
      <c r="B135" s="169"/>
      <c r="C135" s="170"/>
      <c r="D135" s="170"/>
      <c r="E135" s="170"/>
      <c r="F135" s="170"/>
      <c r="G135" s="170"/>
      <c r="H135" s="170"/>
      <c r="I135" s="170"/>
      <c r="J135" s="171"/>
    </row>
    <row r="136" spans="1:10" x14ac:dyDescent="0.3">
      <c r="A136" s="165"/>
      <c r="B136" s="169"/>
      <c r="C136" s="170"/>
      <c r="D136" s="170"/>
      <c r="E136" s="170"/>
      <c r="F136" s="170"/>
      <c r="G136" s="170"/>
      <c r="H136" s="170"/>
      <c r="I136" s="170"/>
      <c r="J136" s="171"/>
    </row>
    <row r="137" spans="1:10" ht="15" thickBot="1" x14ac:dyDescent="0.35">
      <c r="A137" s="165"/>
      <c r="B137" s="172"/>
      <c r="C137" s="173"/>
      <c r="D137" s="173"/>
      <c r="E137" s="173"/>
      <c r="F137" s="173"/>
      <c r="G137" s="173"/>
      <c r="H137" s="173"/>
      <c r="I137" s="173"/>
      <c r="J137" s="174"/>
    </row>
    <row r="139" spans="1:10" ht="15.6" x14ac:dyDescent="0.3">
      <c r="A139" s="175" t="s">
        <v>2</v>
      </c>
      <c r="B139" s="176"/>
      <c r="C139" s="176"/>
      <c r="D139" s="176"/>
      <c r="E139" s="176"/>
      <c r="F139" s="176"/>
      <c r="G139" s="177"/>
      <c r="I139" s="178" t="s">
        <v>147</v>
      </c>
      <c r="J139" s="179"/>
    </row>
    <row r="140" spans="1:10" x14ac:dyDescent="0.3">
      <c r="A140" s="146" t="s">
        <v>148</v>
      </c>
      <c r="B140" s="147"/>
      <c r="C140" s="147"/>
      <c r="D140" s="147"/>
      <c r="E140" s="147"/>
      <c r="F140" s="147"/>
      <c r="G140" s="148"/>
      <c r="I140" s="155" t="s">
        <v>149</v>
      </c>
      <c r="J140" s="156"/>
    </row>
    <row r="141" spans="1:10" x14ac:dyDescent="0.3">
      <c r="A141" s="149"/>
      <c r="B141" s="150"/>
      <c r="C141" s="150"/>
      <c r="D141" s="150"/>
      <c r="E141" s="150"/>
      <c r="F141" s="150"/>
      <c r="G141" s="151"/>
      <c r="I141" s="157"/>
      <c r="J141" s="158"/>
    </row>
    <row r="142" spans="1:10" x14ac:dyDescent="0.3">
      <c r="A142" s="149"/>
      <c r="B142" s="150"/>
      <c r="C142" s="150"/>
      <c r="D142" s="150"/>
      <c r="E142" s="150"/>
      <c r="F142" s="150"/>
      <c r="G142" s="151"/>
      <c r="I142" s="157"/>
      <c r="J142" s="158"/>
    </row>
    <row r="143" spans="1:10" x14ac:dyDescent="0.3">
      <c r="A143" s="149"/>
      <c r="B143" s="150"/>
      <c r="C143" s="150"/>
      <c r="D143" s="150"/>
      <c r="E143" s="150"/>
      <c r="F143" s="150"/>
      <c r="G143" s="151"/>
      <c r="I143" s="157"/>
      <c r="J143" s="158"/>
    </row>
    <row r="144" spans="1:10" x14ac:dyDescent="0.3">
      <c r="A144" s="149"/>
      <c r="B144" s="150"/>
      <c r="C144" s="150"/>
      <c r="D144" s="150"/>
      <c r="E144" s="150"/>
      <c r="F144" s="150"/>
      <c r="G144" s="151"/>
      <c r="I144" s="157"/>
      <c r="J144" s="158"/>
    </row>
    <row r="145" spans="1:10" x14ac:dyDescent="0.3">
      <c r="A145" s="149"/>
      <c r="B145" s="150"/>
      <c r="C145" s="150"/>
      <c r="D145" s="150"/>
      <c r="E145" s="150"/>
      <c r="F145" s="150"/>
      <c r="G145" s="151"/>
      <c r="I145" s="157"/>
      <c r="J145" s="158"/>
    </row>
    <row r="146" spans="1:10" x14ac:dyDescent="0.3">
      <c r="A146" s="149"/>
      <c r="B146" s="150"/>
      <c r="C146" s="150"/>
      <c r="D146" s="150"/>
      <c r="E146" s="150"/>
      <c r="F146" s="150"/>
      <c r="G146" s="151"/>
      <c r="I146" s="157"/>
      <c r="J146" s="158"/>
    </row>
    <row r="147" spans="1:10" x14ac:dyDescent="0.3">
      <c r="A147" s="152"/>
      <c r="B147" s="153"/>
      <c r="C147" s="153"/>
      <c r="D147" s="153"/>
      <c r="E147" s="153"/>
      <c r="F147" s="153"/>
      <c r="G147" s="154"/>
      <c r="I147" s="159"/>
      <c r="J147" s="160"/>
    </row>
  </sheetData>
  <sheetProtection algorithmName="SHA-512" hashValue="BgY64JWJvYyHAnFwE5W1iLm0aK8LQgkoH/B9zb1ndT1tRpZM0N28UZYVavU/g6qRcVJx/gf8CwYULT9uvqxjeA==" saltValue="t+6Hyr4sc+p2GolhSrlwEw==" spinCount="100000" sheet="1" objects="1" scenarios="1"/>
  <mergeCells count="111">
    <mergeCell ref="B59:E59"/>
    <mergeCell ref="B60:E60"/>
    <mergeCell ref="B61:E61"/>
    <mergeCell ref="B62:E62"/>
    <mergeCell ref="B63:E63"/>
    <mergeCell ref="I139:J139"/>
    <mergeCell ref="A140:G147"/>
    <mergeCell ref="I140:J147"/>
    <mergeCell ref="B112:E112"/>
    <mergeCell ref="B113:E113"/>
    <mergeCell ref="B114:E114"/>
    <mergeCell ref="B117:I117"/>
    <mergeCell ref="A119:H119"/>
    <mergeCell ref="A120:A127"/>
    <mergeCell ref="B120:J127"/>
    <mergeCell ref="A129:H129"/>
    <mergeCell ref="A130:A137"/>
    <mergeCell ref="B130:J137"/>
    <mergeCell ref="B104:E104"/>
    <mergeCell ref="B105:E105"/>
    <mergeCell ref="B106:E106"/>
    <mergeCell ref="B107:E107"/>
    <mergeCell ref="B108:E108"/>
    <mergeCell ref="B109:E109"/>
    <mergeCell ref="B110:E110"/>
    <mergeCell ref="B111:E111"/>
    <mergeCell ref="A139:G139"/>
    <mergeCell ref="B102:J102"/>
    <mergeCell ref="B90:E90"/>
    <mergeCell ref="B91:E91"/>
    <mergeCell ref="B92:E92"/>
    <mergeCell ref="B93:E93"/>
    <mergeCell ref="B94:E94"/>
    <mergeCell ref="B95:E95"/>
    <mergeCell ref="B96:E96"/>
    <mergeCell ref="B103:E103"/>
    <mergeCell ref="B98:E98"/>
    <mergeCell ref="B99:E99"/>
    <mergeCell ref="B100:E100"/>
    <mergeCell ref="B101:E101"/>
    <mergeCell ref="B37:E37"/>
    <mergeCell ref="B39:E39"/>
    <mergeCell ref="B45:E45"/>
    <mergeCell ref="B52:E52"/>
    <mergeCell ref="B53:E53"/>
    <mergeCell ref="B54:E54"/>
    <mergeCell ref="B55:E55"/>
    <mergeCell ref="B56:E56"/>
    <mergeCell ref="B57:E57"/>
    <mergeCell ref="B49:E49"/>
    <mergeCell ref="B46:E46"/>
    <mergeCell ref="B40:E40"/>
    <mergeCell ref="B44:E44"/>
    <mergeCell ref="B51:E51"/>
    <mergeCell ref="B41:E41"/>
    <mergeCell ref="B42:E42"/>
    <mergeCell ref="B47:E47"/>
    <mergeCell ref="B26:E26"/>
    <mergeCell ref="B27:E27"/>
    <mergeCell ref="B28:E28"/>
    <mergeCell ref="B29:E29"/>
    <mergeCell ref="B31:E31"/>
    <mergeCell ref="B32:E32"/>
    <mergeCell ref="B33:E33"/>
    <mergeCell ref="B35:E35"/>
    <mergeCell ref="B36:E36"/>
    <mergeCell ref="I1:J1"/>
    <mergeCell ref="A4:J6"/>
    <mergeCell ref="A8:J8"/>
    <mergeCell ref="A9:B9"/>
    <mergeCell ref="C9:J9"/>
    <mergeCell ref="A10:B10"/>
    <mergeCell ref="C10:J10"/>
    <mergeCell ref="B24:E24"/>
    <mergeCell ref="B25:E25"/>
    <mergeCell ref="A17:J17"/>
    <mergeCell ref="B20:E20"/>
    <mergeCell ref="B21:E21"/>
    <mergeCell ref="B22:E22"/>
    <mergeCell ref="A14:B14"/>
    <mergeCell ref="C14:J14"/>
    <mergeCell ref="A11:B11"/>
    <mergeCell ref="C11:J11"/>
    <mergeCell ref="A12:B12"/>
    <mergeCell ref="C12:J12"/>
    <mergeCell ref="A13:B13"/>
    <mergeCell ref="C13:J13"/>
    <mergeCell ref="B65:E65"/>
    <mergeCell ref="B66:E66"/>
    <mergeCell ref="B67:E67"/>
    <mergeCell ref="B68:E68"/>
    <mergeCell ref="B69:E69"/>
    <mergeCell ref="B85:E85"/>
    <mergeCell ref="B87:E87"/>
    <mergeCell ref="B88:E88"/>
    <mergeCell ref="B89:E8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s>
  <phoneticPr fontId="13" type="noConversion"/>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4D7F299B-6A6C-4290-A75C-ED34728B7AF3}">
          <x14:formula1>
            <xm:f>Eenheden!$A$1:$A$5</xm:f>
          </x14:formula1>
          <xm:sqref>G21</xm:sqref>
        </x14:dataValidation>
        <x14:dataValidation type="list" allowBlank="1" showInputMessage="1" showErrorMessage="1" xr:uid="{284C903F-71A3-4D0B-8BA9-45132B2B988B}">
          <x14:formula1>
            <xm:f>Eenheden!$A$1:$A$6</xm:f>
          </x14:formula1>
          <xm:sqref>G25:G28 G32 G36 G40:G41</xm:sqref>
        </x14:dataValidation>
        <x14:dataValidation type="list" allowBlank="1" showInputMessage="1" showErrorMessage="1" xr:uid="{67A5D322-C2B6-46E3-9EE1-59570481CCE9}">
          <x14:formula1>
            <xm:f>Eenheden!$A$1:$A$7</xm:f>
          </x14:formula1>
          <xm:sqref>G77:G78 G99:G100 G83:G84 G70:G71</xm:sqref>
        </x14:dataValidation>
        <x14:dataValidation type="list" allowBlank="1" showInputMessage="1" showErrorMessage="1" xr:uid="{5B06FA5E-53B3-4276-8EFC-6879515FB325}">
          <x14:formula1>
            <xm:f>Eenheden!$A$1:$A$8</xm:f>
          </x14:formula1>
          <xm:sqref>G104:G113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448E-91E7-4232-853C-8BF93CFC86E5}">
  <sheetPr>
    <pageSetUpPr fitToPage="1"/>
  </sheetPr>
  <dimension ref="A1:BO167"/>
  <sheetViews>
    <sheetView showGridLines="0" topLeftCell="A101" zoomScale="85" zoomScaleNormal="85" zoomScaleSheetLayoutView="85" workbookViewId="0">
      <selection activeCell="O13" sqref="O13"/>
    </sheetView>
  </sheetViews>
  <sheetFormatPr defaultColWidth="9.109375" defaultRowHeight="14.4" x14ac:dyDescent="0.3"/>
  <cols>
    <col min="2" max="2" width="25" customWidth="1"/>
    <col min="5" max="5" width="17" customWidth="1"/>
    <col min="6" max="6" width="12.33203125" customWidth="1"/>
    <col min="7" max="7" width="22.109375" customWidth="1"/>
    <col min="8" max="8" width="17.88671875" customWidth="1"/>
    <col min="9" max="9" width="24.5546875" customWidth="1"/>
    <col min="10" max="10" width="35.33203125" customWidth="1"/>
  </cols>
  <sheetData>
    <row r="1" spans="1:10" ht="21" x14ac:dyDescent="0.4">
      <c r="A1" s="13" t="s">
        <v>20</v>
      </c>
      <c r="B1" s="13"/>
      <c r="C1" s="13"/>
      <c r="D1" s="13"/>
      <c r="E1" s="13"/>
      <c r="F1" s="13"/>
      <c r="G1" s="13"/>
      <c r="H1" s="13"/>
      <c r="I1" s="187" t="s">
        <v>175</v>
      </c>
      <c r="J1" s="187"/>
    </row>
    <row r="4" spans="1:10" ht="15" customHeight="1" x14ac:dyDescent="0.3">
      <c r="A4" s="188" t="s">
        <v>22</v>
      </c>
      <c r="B4" s="188"/>
      <c r="C4" s="188"/>
      <c r="D4" s="188"/>
      <c r="E4" s="188"/>
      <c r="F4" s="188"/>
      <c r="G4" s="188"/>
      <c r="H4" s="188"/>
      <c r="I4" s="188"/>
      <c r="J4" s="188"/>
    </row>
    <row r="5" spans="1:10" x14ac:dyDescent="0.3">
      <c r="A5" s="188"/>
      <c r="B5" s="188"/>
      <c r="C5" s="188"/>
      <c r="D5" s="188"/>
      <c r="E5" s="188"/>
      <c r="F5" s="188"/>
      <c r="G5" s="188"/>
      <c r="H5" s="188"/>
      <c r="I5" s="188"/>
      <c r="J5" s="188"/>
    </row>
    <row r="6" spans="1:10" x14ac:dyDescent="0.3">
      <c r="A6" s="188"/>
      <c r="B6" s="188"/>
      <c r="C6" s="188"/>
      <c r="D6" s="188"/>
      <c r="E6" s="188"/>
      <c r="F6" s="188"/>
      <c r="G6" s="188"/>
      <c r="H6" s="188"/>
      <c r="I6" s="188"/>
      <c r="J6" s="188"/>
    </row>
    <row r="8" spans="1:10" ht="19.5" customHeight="1" x14ac:dyDescent="0.3">
      <c r="A8" s="191" t="s">
        <v>2</v>
      </c>
      <c r="B8" s="192"/>
      <c r="C8" s="192"/>
      <c r="D8" s="192"/>
      <c r="E8" s="192"/>
      <c r="F8" s="192"/>
      <c r="G8" s="192"/>
      <c r="H8" s="192"/>
      <c r="I8" s="192"/>
      <c r="J8" s="192"/>
    </row>
    <row r="9" spans="1:10" ht="19.5" customHeight="1" x14ac:dyDescent="0.3">
      <c r="A9" s="180" t="s">
        <v>4</v>
      </c>
      <c r="B9" s="181"/>
      <c r="C9" s="182" t="str">
        <f>IF(Totaalblad!C6=0," ",Totaalblad!C6)</f>
        <v xml:space="preserve"> </v>
      </c>
      <c r="D9" s="183"/>
      <c r="E9" s="183"/>
      <c r="F9" s="183"/>
      <c r="G9" s="183"/>
      <c r="H9" s="183"/>
      <c r="I9" s="183"/>
      <c r="J9" s="183"/>
    </row>
    <row r="10" spans="1:10" ht="19.5" customHeight="1" x14ac:dyDescent="0.3">
      <c r="A10" s="180" t="s">
        <v>6</v>
      </c>
      <c r="B10" s="181"/>
      <c r="C10" s="182" t="str">
        <f>IF(Totaalblad!C7=0," ",Totaalblad!C7)</f>
        <v xml:space="preserve"> </v>
      </c>
      <c r="D10" s="183"/>
      <c r="E10" s="183"/>
      <c r="F10" s="183"/>
      <c r="G10" s="183"/>
      <c r="H10" s="183"/>
      <c r="I10" s="183"/>
      <c r="J10" s="183"/>
    </row>
    <row r="11" spans="1:10" ht="19.5" customHeight="1" x14ac:dyDescent="0.3">
      <c r="A11" s="180" t="s">
        <v>7</v>
      </c>
      <c r="B11" s="181"/>
      <c r="C11" s="182" t="str">
        <f>IF(Totaalblad!C8=0," ",Totaalblad!C8)</f>
        <v xml:space="preserve"> </v>
      </c>
      <c r="D11" s="183"/>
      <c r="E11" s="183"/>
      <c r="F11" s="183"/>
      <c r="G11" s="183"/>
      <c r="H11" s="183"/>
      <c r="I11" s="183"/>
      <c r="J11" s="183"/>
    </row>
    <row r="12" spans="1:10" ht="19.5" customHeight="1" x14ac:dyDescent="0.3">
      <c r="A12" s="189" t="s">
        <v>23</v>
      </c>
      <c r="B12" s="190"/>
      <c r="C12" s="182" t="str">
        <f>IF(Totaalblad!C9=0," ",Totaalblad!C9)</f>
        <v xml:space="preserve"> </v>
      </c>
      <c r="D12" s="183"/>
      <c r="E12" s="183"/>
      <c r="F12" s="183"/>
      <c r="G12" s="183"/>
      <c r="H12" s="183"/>
      <c r="I12" s="183"/>
      <c r="J12" s="183"/>
    </row>
    <row r="13" spans="1:10" ht="19.5" customHeight="1" x14ac:dyDescent="0.3">
      <c r="A13" s="180" t="s">
        <v>9</v>
      </c>
      <c r="B13" s="181"/>
      <c r="C13" s="182" t="str">
        <f>IF(Totaalblad!C10=0," ",Totaalblad!C10)</f>
        <v xml:space="preserve"> </v>
      </c>
      <c r="D13" s="183"/>
      <c r="E13" s="183"/>
      <c r="F13" s="183"/>
      <c r="G13" s="183"/>
      <c r="H13" s="183"/>
      <c r="I13" s="183"/>
      <c r="J13" s="183"/>
    </row>
    <row r="14" spans="1:10" ht="19.5" customHeight="1" x14ac:dyDescent="0.3">
      <c r="A14" s="180" t="s">
        <v>10</v>
      </c>
      <c r="B14" s="181"/>
      <c r="C14" s="182" t="str">
        <f>IF(Totaalblad!C11=0," ",Totaalblad!C11)</f>
        <v xml:space="preserve"> </v>
      </c>
      <c r="D14" s="183"/>
      <c r="E14" s="183"/>
      <c r="F14" s="183"/>
      <c r="G14" s="183"/>
      <c r="H14" s="183"/>
      <c r="I14" s="183"/>
      <c r="J14" s="183"/>
    </row>
    <row r="15" spans="1:10" x14ac:dyDescent="0.3">
      <c r="C15" s="5"/>
      <c r="D15" s="5"/>
      <c r="E15" s="5"/>
      <c r="F15" s="5"/>
      <c r="G15" s="5"/>
      <c r="H15" s="5"/>
      <c r="I15" s="5"/>
      <c r="J15" s="5"/>
    </row>
    <row r="16" spans="1:10" s="2" customFormat="1" ht="24" customHeight="1" x14ac:dyDescent="0.3">
      <c r="A16" s="19"/>
      <c r="B16" s="19"/>
      <c r="C16" s="19"/>
      <c r="D16" s="19"/>
      <c r="E16" s="19"/>
      <c r="F16" s="19"/>
      <c r="G16" s="19"/>
      <c r="H16" s="19"/>
      <c r="I16" s="19"/>
      <c r="J16" s="20"/>
    </row>
    <row r="17" spans="1:67" s="7" customFormat="1" ht="33" customHeight="1" x14ac:dyDescent="0.3">
      <c r="A17" s="185" t="s">
        <v>24</v>
      </c>
      <c r="B17" s="185"/>
      <c r="C17" s="185"/>
      <c r="D17" s="185"/>
      <c r="E17" s="185"/>
      <c r="F17" s="185"/>
      <c r="G17" s="185"/>
      <c r="H17" s="185"/>
      <c r="I17" s="185"/>
      <c r="J17" s="185"/>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row>
    <row r="18" spans="1:67" s="7" customFormat="1" ht="14.25" customHeight="1" x14ac:dyDescent="0.3">
      <c r="A18" s="2"/>
      <c r="B18" s="14"/>
      <c r="C18" s="14"/>
      <c r="D18" s="14"/>
      <c r="E18" s="14"/>
      <c r="F18" s="14"/>
      <c r="G18" s="14"/>
      <c r="H18" s="14"/>
      <c r="I18" s="14"/>
      <c r="J18" s="15"/>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row>
    <row r="19" spans="1:67" s="8" customFormat="1" ht="25.5" customHeight="1" x14ac:dyDescent="0.3">
      <c r="A19" s="16"/>
      <c r="B19" s="16"/>
      <c r="C19" s="16"/>
      <c r="D19" s="16"/>
      <c r="E19" s="16"/>
      <c r="F19" s="16"/>
      <c r="G19" s="16"/>
      <c r="H19" s="16"/>
      <c r="I19" s="16"/>
      <c r="J19" s="17"/>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8" customFormat="1" ht="20.25" customHeight="1" x14ac:dyDescent="0.3">
      <c r="A20" s="9"/>
      <c r="B20" s="186" t="s">
        <v>25</v>
      </c>
      <c r="C20" s="186"/>
      <c r="D20" s="186"/>
      <c r="E20" s="186"/>
      <c r="F20" s="10" t="s">
        <v>26</v>
      </c>
      <c r="G20" s="10" t="s">
        <v>27</v>
      </c>
      <c r="H20" s="11" t="s">
        <v>28</v>
      </c>
      <c r="I20" s="18" t="s">
        <v>29</v>
      </c>
      <c r="J20" s="100" t="s">
        <v>30</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ht="20.25" customHeight="1" x14ac:dyDescent="0.3">
      <c r="A21" s="38"/>
      <c r="B21" s="134" t="s">
        <v>31</v>
      </c>
      <c r="C21" s="134"/>
      <c r="D21" s="134"/>
      <c r="E21" s="134"/>
      <c r="F21" s="33" t="s">
        <v>32</v>
      </c>
      <c r="G21" s="34" t="s">
        <v>33</v>
      </c>
      <c r="H21" s="35"/>
      <c r="I21" s="77">
        <v>198.18</v>
      </c>
      <c r="J21" s="99">
        <f>+H21*I21</f>
        <v>0</v>
      </c>
    </row>
    <row r="22" spans="1:67" ht="20.25" customHeight="1" x14ac:dyDescent="0.3">
      <c r="A22" s="38"/>
      <c r="B22" s="139" t="s">
        <v>34</v>
      </c>
      <c r="C22" s="139"/>
      <c r="D22" s="139"/>
      <c r="E22" s="139"/>
      <c r="F22" s="40"/>
      <c r="G22" s="41"/>
      <c r="H22" s="42"/>
      <c r="I22" s="43"/>
      <c r="J22" s="44">
        <f>SUM(J21:J21)</f>
        <v>0</v>
      </c>
    </row>
    <row r="23" spans="1:67" x14ac:dyDescent="0.3">
      <c r="A23" s="45"/>
      <c r="B23" s="46"/>
      <c r="C23" s="47"/>
      <c r="D23" s="47"/>
      <c r="E23" s="47"/>
      <c r="F23" s="47"/>
      <c r="G23" s="48"/>
      <c r="H23" s="47"/>
      <c r="I23" s="49"/>
      <c r="J23" s="47"/>
    </row>
    <row r="24" spans="1:67" s="8" customFormat="1" ht="20.25" customHeight="1" x14ac:dyDescent="0.3">
      <c r="A24" s="50"/>
      <c r="B24" s="184" t="s">
        <v>35</v>
      </c>
      <c r="C24" s="184"/>
      <c r="D24" s="184"/>
      <c r="E24" s="184"/>
      <c r="F24" s="37" t="s">
        <v>26</v>
      </c>
      <c r="G24" s="37" t="s">
        <v>27</v>
      </c>
      <c r="H24" s="37" t="s">
        <v>28</v>
      </c>
      <c r="I24" s="51" t="s">
        <v>29</v>
      </c>
      <c r="J24" s="51" t="s">
        <v>30</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8" customFormat="1" ht="20.25" customHeight="1" x14ac:dyDescent="0.3">
      <c r="A25" s="38"/>
      <c r="B25" s="134" t="s">
        <v>36</v>
      </c>
      <c r="C25" s="134"/>
      <c r="D25" s="134"/>
      <c r="E25" s="134"/>
      <c r="F25" s="33" t="s">
        <v>37</v>
      </c>
      <c r="G25" s="34" t="s">
        <v>33</v>
      </c>
      <c r="H25" s="35"/>
      <c r="I25" s="77">
        <v>218.5</v>
      </c>
      <c r="J25" s="99">
        <f>+H25*I25</f>
        <v>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8" customFormat="1" ht="20.25" customHeight="1" x14ac:dyDescent="0.3">
      <c r="A26" s="38"/>
      <c r="B26" s="134" t="s">
        <v>36</v>
      </c>
      <c r="C26" s="134"/>
      <c r="D26" s="134"/>
      <c r="E26" s="134"/>
      <c r="F26" s="33" t="s">
        <v>38</v>
      </c>
      <c r="G26" s="34" t="s">
        <v>39</v>
      </c>
      <c r="H26" s="35"/>
      <c r="I26" s="77">
        <v>51.09</v>
      </c>
      <c r="J26" s="99">
        <f>+H26*I26</f>
        <v>0</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8" customFormat="1" ht="20.25" customHeight="1" x14ac:dyDescent="0.3">
      <c r="A27" s="38"/>
      <c r="B27" s="134" t="s">
        <v>40</v>
      </c>
      <c r="C27" s="134"/>
      <c r="D27" s="134"/>
      <c r="E27" s="134"/>
      <c r="F27" s="33" t="s">
        <v>41</v>
      </c>
      <c r="G27" s="34" t="s">
        <v>33</v>
      </c>
      <c r="H27" s="35"/>
      <c r="I27" s="77">
        <v>306.32</v>
      </c>
      <c r="J27" s="99">
        <f>+H27*I27</f>
        <v>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8" customFormat="1" ht="20.25" customHeight="1" x14ac:dyDescent="0.3">
      <c r="A28" s="38"/>
      <c r="B28" s="134" t="s">
        <v>40</v>
      </c>
      <c r="C28" s="134"/>
      <c r="D28" s="134"/>
      <c r="E28" s="134"/>
      <c r="F28" s="33" t="s">
        <v>42</v>
      </c>
      <c r="G28" s="34" t="s">
        <v>39</v>
      </c>
      <c r="H28" s="35"/>
      <c r="I28" s="77">
        <v>76.27</v>
      </c>
      <c r="J28" s="99">
        <f>+H28*I28</f>
        <v>0</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ht="20.25" customHeight="1" x14ac:dyDescent="0.3">
      <c r="A29" s="38"/>
      <c r="B29" s="139" t="s">
        <v>34</v>
      </c>
      <c r="C29" s="139"/>
      <c r="D29" s="139"/>
      <c r="E29" s="139"/>
      <c r="F29" s="40"/>
      <c r="G29" s="41"/>
      <c r="H29" s="53"/>
      <c r="I29" s="43"/>
      <c r="J29" s="44">
        <f>SUM(J25:J28)</f>
        <v>0</v>
      </c>
    </row>
    <row r="30" spans="1:67" x14ac:dyDescent="0.3">
      <c r="A30" s="47"/>
      <c r="B30" s="47"/>
      <c r="C30" s="47"/>
      <c r="D30" s="47"/>
      <c r="E30" s="47"/>
      <c r="F30" s="47"/>
      <c r="G30" s="47"/>
      <c r="H30" s="47"/>
      <c r="I30" s="47"/>
      <c r="J30" s="47"/>
    </row>
    <row r="31" spans="1:67" s="8" customFormat="1" ht="20.25" customHeight="1" x14ac:dyDescent="0.3">
      <c r="A31" s="50"/>
      <c r="B31" s="184" t="s">
        <v>43</v>
      </c>
      <c r="C31" s="184"/>
      <c r="D31" s="184"/>
      <c r="E31" s="184"/>
      <c r="F31" s="37" t="s">
        <v>26</v>
      </c>
      <c r="G31" s="37" t="s">
        <v>27</v>
      </c>
      <c r="H31" s="37" t="s">
        <v>28</v>
      </c>
      <c r="I31" s="51" t="s">
        <v>29</v>
      </c>
      <c r="J31" s="51" t="s">
        <v>30</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8" customFormat="1" ht="20.25" customHeight="1" x14ac:dyDescent="0.3">
      <c r="A32" s="38"/>
      <c r="B32" s="134" t="s">
        <v>43</v>
      </c>
      <c r="C32" s="134"/>
      <c r="D32" s="134"/>
      <c r="E32" s="134"/>
      <c r="F32" s="33" t="s">
        <v>44</v>
      </c>
      <c r="G32" s="34" t="s">
        <v>33</v>
      </c>
      <c r="H32" s="35"/>
      <c r="I32" s="77">
        <v>52.78</v>
      </c>
      <c r="J32" s="99">
        <f>+H32*I32</f>
        <v>0</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ht="20.25" customHeight="1" x14ac:dyDescent="0.3">
      <c r="A33" s="38"/>
      <c r="B33" s="139" t="s">
        <v>34</v>
      </c>
      <c r="C33" s="139"/>
      <c r="D33" s="139"/>
      <c r="E33" s="139"/>
      <c r="F33" s="40"/>
      <c r="G33" s="41"/>
      <c r="H33" s="42"/>
      <c r="I33" s="43"/>
      <c r="J33" s="44">
        <f>SUM(J32:J32)</f>
        <v>0</v>
      </c>
    </row>
    <row r="34" spans="1:67" x14ac:dyDescent="0.3">
      <c r="A34" s="47"/>
      <c r="B34" s="47"/>
      <c r="C34" s="47"/>
      <c r="D34" s="47"/>
      <c r="E34" s="47"/>
      <c r="F34" s="47"/>
      <c r="G34" s="47"/>
      <c r="H34" s="47"/>
      <c r="I34" s="47"/>
      <c r="J34" s="47"/>
    </row>
    <row r="35" spans="1:67" s="8" customFormat="1" ht="20.25" customHeight="1" x14ac:dyDescent="0.3">
      <c r="A35" s="50"/>
      <c r="B35" s="184" t="s">
        <v>45</v>
      </c>
      <c r="C35" s="184"/>
      <c r="D35" s="184"/>
      <c r="E35" s="184"/>
      <c r="F35" s="37" t="s">
        <v>26</v>
      </c>
      <c r="G35" s="37" t="s">
        <v>27</v>
      </c>
      <c r="H35" s="37" t="s">
        <v>28</v>
      </c>
      <c r="I35" s="51" t="s">
        <v>29</v>
      </c>
      <c r="J35" s="51" t="s">
        <v>30</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8" customFormat="1" ht="20.25" customHeight="1" x14ac:dyDescent="0.3">
      <c r="A36" s="38"/>
      <c r="B36" s="134" t="s">
        <v>45</v>
      </c>
      <c r="C36" s="134"/>
      <c r="D36" s="134"/>
      <c r="E36" s="134"/>
      <c r="F36" s="33" t="s">
        <v>46</v>
      </c>
      <c r="G36" s="34" t="s">
        <v>33</v>
      </c>
      <c r="H36" s="35"/>
      <c r="I36" s="77">
        <v>110.32</v>
      </c>
      <c r="J36" s="99">
        <f>+H36*I36</f>
        <v>0</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ht="20.25" customHeight="1" x14ac:dyDescent="0.3">
      <c r="A37" s="38"/>
      <c r="B37" s="139" t="s">
        <v>34</v>
      </c>
      <c r="C37" s="139"/>
      <c r="D37" s="139"/>
      <c r="E37" s="139"/>
      <c r="F37" s="40"/>
      <c r="G37" s="41"/>
      <c r="H37" s="53"/>
      <c r="I37" s="43"/>
      <c r="J37" s="44">
        <f>SUM(J36:J36)</f>
        <v>0</v>
      </c>
    </row>
    <row r="38" spans="1:67" x14ac:dyDescent="0.3">
      <c r="A38" s="47"/>
      <c r="B38" s="47"/>
      <c r="C38" s="47"/>
      <c r="D38" s="47"/>
      <c r="E38" s="47"/>
      <c r="F38" s="47"/>
      <c r="G38" s="47"/>
      <c r="H38" s="47"/>
      <c r="I38" s="47"/>
      <c r="J38" s="47"/>
    </row>
    <row r="39" spans="1:67" s="8" customFormat="1" ht="32.25" customHeight="1" x14ac:dyDescent="0.3">
      <c r="A39" s="50"/>
      <c r="B39" s="193" t="s">
        <v>47</v>
      </c>
      <c r="C39" s="193"/>
      <c r="D39" s="193"/>
      <c r="E39" s="193"/>
      <c r="F39" s="37" t="s">
        <v>26</v>
      </c>
      <c r="G39" s="37" t="s">
        <v>27</v>
      </c>
      <c r="H39" s="37" t="s">
        <v>28</v>
      </c>
      <c r="I39" s="51" t="s">
        <v>29</v>
      </c>
      <c r="J39" s="51" t="s">
        <v>30</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8" customFormat="1" ht="20.25" customHeight="1" x14ac:dyDescent="0.3">
      <c r="A40" s="38"/>
      <c r="B40" s="134" t="s">
        <v>48</v>
      </c>
      <c r="C40" s="134"/>
      <c r="D40" s="134"/>
      <c r="E40" s="134"/>
      <c r="F40" s="33" t="s">
        <v>49</v>
      </c>
      <c r="G40" s="34" t="s">
        <v>39</v>
      </c>
      <c r="H40" s="35"/>
      <c r="I40" s="77">
        <v>88.3</v>
      </c>
      <c r="J40" s="99">
        <f>+H40*I40</f>
        <v>0</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8" customFormat="1" ht="20.25" customHeight="1" x14ac:dyDescent="0.3">
      <c r="A41" s="38"/>
      <c r="B41" s="134" t="s">
        <v>50</v>
      </c>
      <c r="C41" s="134"/>
      <c r="D41" s="134"/>
      <c r="E41" s="134"/>
      <c r="F41" s="33" t="s">
        <v>51</v>
      </c>
      <c r="G41" s="34" t="s">
        <v>39</v>
      </c>
      <c r="H41" s="35"/>
      <c r="I41" s="77">
        <v>88.3</v>
      </c>
      <c r="J41" s="39">
        <f>+H41*I41</f>
        <v>0</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ht="20.25" customHeight="1" x14ac:dyDescent="0.3">
      <c r="A42" s="38"/>
      <c r="B42" s="139" t="s">
        <v>34</v>
      </c>
      <c r="C42" s="139"/>
      <c r="D42" s="139"/>
      <c r="E42" s="139"/>
      <c r="F42" s="40"/>
      <c r="G42" s="41"/>
      <c r="H42" s="53"/>
      <c r="I42" s="43"/>
      <c r="J42" s="44">
        <f>SUM(J40:J41)</f>
        <v>0</v>
      </c>
    </row>
    <row r="43" spans="1:67" x14ac:dyDescent="0.3">
      <c r="A43" s="47"/>
      <c r="B43" s="47"/>
      <c r="C43" s="47"/>
      <c r="D43" s="47"/>
      <c r="E43" s="47"/>
      <c r="F43" s="47"/>
      <c r="G43" s="47"/>
      <c r="H43" s="47"/>
      <c r="I43" s="47"/>
      <c r="J43" s="47"/>
    </row>
    <row r="44" spans="1:67" s="8" customFormat="1" ht="33" customHeight="1" x14ac:dyDescent="0.3">
      <c r="A44" s="50"/>
      <c r="B44" s="184" t="s">
        <v>52</v>
      </c>
      <c r="C44" s="184"/>
      <c r="D44" s="184"/>
      <c r="E44" s="184"/>
      <c r="F44" s="37" t="s">
        <v>26</v>
      </c>
      <c r="G44" s="37" t="s">
        <v>53</v>
      </c>
      <c r="H44" s="37" t="s">
        <v>54</v>
      </c>
      <c r="I44" s="54" t="s">
        <v>55</v>
      </c>
      <c r="J44" s="51" t="s">
        <v>56</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8" customFormat="1" ht="20.25" customHeight="1" x14ac:dyDescent="0.3">
      <c r="A45" s="38"/>
      <c r="B45" s="134" t="s">
        <v>57</v>
      </c>
      <c r="C45" s="134"/>
      <c r="D45" s="134"/>
      <c r="E45" s="134"/>
      <c r="F45" s="33" t="s">
        <v>58</v>
      </c>
      <c r="G45" s="77">
        <v>3115.08</v>
      </c>
      <c r="H45" s="77">
        <f t="shared" ref="H45:H56" si="0">G45/12</f>
        <v>259.58999999999997</v>
      </c>
      <c r="I45" s="55"/>
      <c r="J45" s="79">
        <f>+H45*I45</f>
        <v>0</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8" customFormat="1" ht="20.25" customHeight="1" x14ac:dyDescent="0.3">
      <c r="A46" s="38"/>
      <c r="B46" s="134" t="s">
        <v>59</v>
      </c>
      <c r="C46" s="134"/>
      <c r="D46" s="134"/>
      <c r="E46" s="134"/>
      <c r="F46" s="33" t="s">
        <v>58</v>
      </c>
      <c r="G46" s="77">
        <v>3262.68</v>
      </c>
      <c r="H46" s="77">
        <f t="shared" si="0"/>
        <v>271.89</v>
      </c>
      <c r="I46" s="55"/>
      <c r="J46" s="79">
        <f>+H46*I46</f>
        <v>0</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8" customFormat="1" ht="20.25" customHeight="1" x14ac:dyDescent="0.3">
      <c r="A47" s="38"/>
      <c r="B47" s="134" t="s">
        <v>60</v>
      </c>
      <c r="C47" s="134"/>
      <c r="D47" s="134"/>
      <c r="E47" s="134"/>
      <c r="F47" s="33" t="s">
        <v>58</v>
      </c>
      <c r="G47" s="77">
        <v>3478.68</v>
      </c>
      <c r="H47" s="77">
        <f t="shared" si="0"/>
        <v>289.89</v>
      </c>
      <c r="I47" s="55"/>
      <c r="J47" s="79">
        <f>+H47*I47</f>
        <v>0</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8" customFormat="1" ht="20.25" customHeight="1" x14ac:dyDescent="0.3">
      <c r="A48" s="38"/>
      <c r="B48" s="134" t="s">
        <v>61</v>
      </c>
      <c r="C48" s="134"/>
      <c r="D48" s="134"/>
      <c r="E48" s="134"/>
      <c r="F48" s="33" t="s">
        <v>62</v>
      </c>
      <c r="G48" s="77">
        <v>8303.4</v>
      </c>
      <c r="H48" s="77">
        <f t="shared" si="0"/>
        <v>691.94999999999993</v>
      </c>
      <c r="I48" s="55"/>
      <c r="J48" s="79">
        <f t="shared" ref="J48:J56" si="1">+H48*I48</f>
        <v>0</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8" customFormat="1" ht="20.25" customHeight="1" x14ac:dyDescent="0.3">
      <c r="A49" s="38"/>
      <c r="B49" s="134" t="s">
        <v>63</v>
      </c>
      <c r="C49" s="134"/>
      <c r="D49" s="134"/>
      <c r="E49" s="134"/>
      <c r="F49" s="33" t="s">
        <v>62</v>
      </c>
      <c r="G49" s="77">
        <v>8697</v>
      </c>
      <c r="H49" s="77">
        <f t="shared" si="0"/>
        <v>724.75</v>
      </c>
      <c r="I49" s="55"/>
      <c r="J49" s="79">
        <f t="shared" si="1"/>
        <v>0</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8" customFormat="1" ht="20.25" customHeight="1" x14ac:dyDescent="0.3">
      <c r="A50" s="38"/>
      <c r="B50" s="134" t="s">
        <v>64</v>
      </c>
      <c r="C50" s="134"/>
      <c r="D50" s="134"/>
      <c r="E50" s="134"/>
      <c r="F50" s="33" t="s">
        <v>62</v>
      </c>
      <c r="G50" s="77">
        <v>9272.76</v>
      </c>
      <c r="H50" s="77">
        <f t="shared" si="0"/>
        <v>772.73</v>
      </c>
      <c r="I50" s="55"/>
      <c r="J50" s="79">
        <f t="shared" si="1"/>
        <v>0</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8" customFormat="1" ht="20.25" customHeight="1" x14ac:dyDescent="0.3">
      <c r="A51" s="38"/>
      <c r="B51" s="134" t="s">
        <v>65</v>
      </c>
      <c r="C51" s="134"/>
      <c r="D51" s="134"/>
      <c r="E51" s="134"/>
      <c r="F51" s="33" t="s">
        <v>66</v>
      </c>
      <c r="G51" s="77">
        <v>26814</v>
      </c>
      <c r="H51" s="77">
        <f t="shared" si="0"/>
        <v>2234.5</v>
      </c>
      <c r="I51" s="55"/>
      <c r="J51" s="79">
        <f t="shared" si="1"/>
        <v>0</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8" customFormat="1" ht="20.25" customHeight="1" x14ac:dyDescent="0.3">
      <c r="A52" s="38"/>
      <c r="B52" s="134" t="s">
        <v>67</v>
      </c>
      <c r="C52" s="134"/>
      <c r="D52" s="134"/>
      <c r="E52" s="134"/>
      <c r="F52" s="33" t="s">
        <v>66</v>
      </c>
      <c r="G52" s="77">
        <v>28085.040000000001</v>
      </c>
      <c r="H52" s="77">
        <f t="shared" si="0"/>
        <v>2340.42</v>
      </c>
      <c r="I52" s="55"/>
      <c r="J52" s="79">
        <f t="shared" si="1"/>
        <v>0</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8" customFormat="1" ht="20.25" customHeight="1" x14ac:dyDescent="0.3">
      <c r="A53" s="38"/>
      <c r="B53" s="134" t="s">
        <v>68</v>
      </c>
      <c r="C53" s="134"/>
      <c r="D53" s="134"/>
      <c r="E53" s="134"/>
      <c r="F53" s="33" t="s">
        <v>69</v>
      </c>
      <c r="G53" s="77">
        <v>6527.04</v>
      </c>
      <c r="H53" s="77">
        <f t="shared" si="0"/>
        <v>543.91999999999996</v>
      </c>
      <c r="I53" s="59"/>
      <c r="J53" s="79">
        <f t="shared" si="1"/>
        <v>0</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8" customFormat="1" ht="20.25" customHeight="1" x14ac:dyDescent="0.3">
      <c r="A54" s="38"/>
      <c r="B54" s="134" t="s">
        <v>70</v>
      </c>
      <c r="C54" s="134"/>
      <c r="D54" s="134"/>
      <c r="E54" s="134"/>
      <c r="F54" s="33" t="s">
        <v>69</v>
      </c>
      <c r="G54" s="77">
        <v>6959.16</v>
      </c>
      <c r="H54" s="77">
        <f t="shared" si="0"/>
        <v>579.92999999999995</v>
      </c>
      <c r="I54" s="59"/>
      <c r="J54" s="79">
        <f t="shared" si="1"/>
        <v>0</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8" customFormat="1" ht="20.25" customHeight="1" x14ac:dyDescent="0.3">
      <c r="A55" s="38"/>
      <c r="B55" s="60" t="s">
        <v>71</v>
      </c>
      <c r="C55" s="60"/>
      <c r="D55" s="60"/>
      <c r="E55" s="60"/>
      <c r="F55" s="33" t="s">
        <v>72</v>
      </c>
      <c r="G55" s="77">
        <v>17544.84</v>
      </c>
      <c r="H55" s="77">
        <f t="shared" si="0"/>
        <v>1462.07</v>
      </c>
      <c r="I55" s="59"/>
      <c r="J55" s="79">
        <f t="shared" si="1"/>
        <v>0</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8" customFormat="1" ht="20.25" customHeight="1" x14ac:dyDescent="0.3">
      <c r="A56" s="38"/>
      <c r="B56" s="60" t="s">
        <v>73</v>
      </c>
      <c r="C56" s="60"/>
      <c r="D56" s="60"/>
      <c r="E56" s="60"/>
      <c r="F56" s="33" t="s">
        <v>72</v>
      </c>
      <c r="G56" s="77">
        <v>18618.599999999999</v>
      </c>
      <c r="H56" s="77">
        <f t="shared" si="0"/>
        <v>1551.55</v>
      </c>
      <c r="I56" s="59"/>
      <c r="J56" s="79">
        <f t="shared" si="1"/>
        <v>0</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ht="20.25" customHeight="1" x14ac:dyDescent="0.3">
      <c r="A57" s="38"/>
      <c r="B57" s="139" t="s">
        <v>34</v>
      </c>
      <c r="C57" s="139"/>
      <c r="D57" s="139"/>
      <c r="E57" s="139"/>
      <c r="F57" s="40"/>
      <c r="G57" s="41"/>
      <c r="H57" s="42"/>
      <c r="I57" s="57"/>
      <c r="J57" s="44">
        <f>SUM(J45:J56)</f>
        <v>0</v>
      </c>
    </row>
    <row r="58" spans="1:67" x14ac:dyDescent="0.3">
      <c r="A58" s="47"/>
      <c r="B58" s="47"/>
      <c r="C58" s="47"/>
      <c r="D58" s="47"/>
      <c r="E58" s="47"/>
      <c r="F58" s="47"/>
      <c r="G58" s="47"/>
      <c r="H58" s="47"/>
      <c r="I58" s="47"/>
      <c r="J58" s="47"/>
    </row>
    <row r="59" spans="1:67" ht="31.2" x14ac:dyDescent="0.3">
      <c r="A59" s="50"/>
      <c r="B59" s="184" t="s">
        <v>188</v>
      </c>
      <c r="C59" s="184"/>
      <c r="D59" s="184"/>
      <c r="E59" s="184"/>
      <c r="F59" s="101" t="s">
        <v>26</v>
      </c>
      <c r="G59" s="101" t="s">
        <v>53</v>
      </c>
      <c r="H59" s="101" t="s">
        <v>54</v>
      </c>
      <c r="I59" s="54" t="s">
        <v>55</v>
      </c>
      <c r="J59" s="102" t="s">
        <v>56</v>
      </c>
    </row>
    <row r="60" spans="1:67" ht="20.25" customHeight="1" x14ac:dyDescent="0.3">
      <c r="A60" s="38"/>
      <c r="B60" s="134" t="s">
        <v>189</v>
      </c>
      <c r="C60" s="134"/>
      <c r="D60" s="134"/>
      <c r="E60" s="134"/>
      <c r="F60" s="33" t="s">
        <v>190</v>
      </c>
      <c r="G60" s="77">
        <v>1082.6400000000001</v>
      </c>
      <c r="H60" s="77">
        <f>G60/6</f>
        <v>180.44000000000003</v>
      </c>
      <c r="I60" s="35"/>
      <c r="J60" s="39">
        <f>+H60*I60</f>
        <v>0</v>
      </c>
    </row>
    <row r="61" spans="1:67" ht="20.25" customHeight="1" x14ac:dyDescent="0.3">
      <c r="A61" s="38"/>
      <c r="B61" s="135" t="s">
        <v>191</v>
      </c>
      <c r="C61" s="136"/>
      <c r="D61" s="136"/>
      <c r="E61" s="137"/>
      <c r="F61" s="56" t="s">
        <v>190</v>
      </c>
      <c r="G61" s="77">
        <v>1133.94</v>
      </c>
      <c r="H61" s="77">
        <f>G61/6</f>
        <v>188.99</v>
      </c>
      <c r="I61" s="35"/>
      <c r="J61" s="39">
        <f>+H61*I61</f>
        <v>0</v>
      </c>
    </row>
    <row r="62" spans="1:67" ht="20.25" customHeight="1" x14ac:dyDescent="0.3">
      <c r="A62" s="38"/>
      <c r="B62" s="135" t="s">
        <v>192</v>
      </c>
      <c r="C62" s="136"/>
      <c r="D62" s="136"/>
      <c r="E62" s="137"/>
      <c r="F62" s="56" t="s">
        <v>190</v>
      </c>
      <c r="G62" s="77">
        <v>1209</v>
      </c>
      <c r="H62" s="77">
        <f>G62/6</f>
        <v>201.5</v>
      </c>
      <c r="I62" s="35"/>
      <c r="J62" s="79">
        <f>+H62*I62</f>
        <v>0</v>
      </c>
    </row>
    <row r="63" spans="1:67" ht="20.25" customHeight="1" x14ac:dyDescent="0.3">
      <c r="A63" s="38"/>
      <c r="B63" s="194" t="s">
        <v>34</v>
      </c>
      <c r="C63" s="195"/>
      <c r="D63" s="195"/>
      <c r="E63" s="196"/>
      <c r="F63" s="40"/>
      <c r="G63" s="41"/>
      <c r="H63" s="42"/>
      <c r="I63" s="43"/>
      <c r="J63" s="44">
        <f>SUM(J60:J62)</f>
        <v>0</v>
      </c>
    </row>
    <row r="64" spans="1:67" ht="21.75" customHeight="1" x14ac:dyDescent="0.3">
      <c r="A64" s="47"/>
      <c r="B64" s="47"/>
      <c r="C64" s="47"/>
      <c r="D64" s="47"/>
      <c r="E64" s="47"/>
      <c r="F64" s="47"/>
      <c r="G64" s="47"/>
      <c r="H64" s="47"/>
      <c r="I64" s="47"/>
      <c r="J64" s="47"/>
    </row>
    <row r="65" spans="1:10" ht="30" customHeight="1" x14ac:dyDescent="0.3">
      <c r="A65" s="50"/>
      <c r="B65" s="184" t="s">
        <v>74</v>
      </c>
      <c r="C65" s="184"/>
      <c r="D65" s="184"/>
      <c r="E65" s="184"/>
      <c r="F65" s="37" t="s">
        <v>26</v>
      </c>
      <c r="G65" s="37" t="s">
        <v>53</v>
      </c>
      <c r="H65" s="37" t="s">
        <v>54</v>
      </c>
      <c r="I65" s="54" t="s">
        <v>55</v>
      </c>
      <c r="J65" s="51" t="s">
        <v>56</v>
      </c>
    </row>
    <row r="66" spans="1:10" ht="19.2" customHeight="1" x14ac:dyDescent="0.3">
      <c r="A66" s="38"/>
      <c r="B66" s="134" t="s">
        <v>75</v>
      </c>
      <c r="C66" s="134"/>
      <c r="D66" s="134"/>
      <c r="E66" s="134"/>
      <c r="F66" s="33" t="s">
        <v>76</v>
      </c>
      <c r="G66" s="78">
        <v>881.16</v>
      </c>
      <c r="H66" s="58">
        <f t="shared" ref="H66:H74" si="2">G66/12</f>
        <v>73.429999999999993</v>
      </c>
      <c r="I66" s="55"/>
      <c r="J66" s="79">
        <f>+H66*I66</f>
        <v>0</v>
      </c>
    </row>
    <row r="67" spans="1:10" ht="19.2" customHeight="1" x14ac:dyDescent="0.3">
      <c r="A67" s="38"/>
      <c r="B67" s="134" t="s">
        <v>77</v>
      </c>
      <c r="C67" s="134"/>
      <c r="D67" s="134"/>
      <c r="E67" s="134"/>
      <c r="F67" s="33" t="s">
        <v>76</v>
      </c>
      <c r="G67" s="78">
        <v>922.92</v>
      </c>
      <c r="H67" s="58">
        <f t="shared" si="2"/>
        <v>76.91</v>
      </c>
      <c r="I67" s="55"/>
      <c r="J67" s="79">
        <f t="shared" ref="J67:J74" si="3">+H67*I67</f>
        <v>0</v>
      </c>
    </row>
    <row r="68" spans="1:10" ht="19.2" customHeight="1" x14ac:dyDescent="0.3">
      <c r="A68" s="38"/>
      <c r="B68" s="134" t="s">
        <v>78</v>
      </c>
      <c r="C68" s="134"/>
      <c r="D68" s="134"/>
      <c r="E68" s="134"/>
      <c r="F68" s="33" t="s">
        <v>76</v>
      </c>
      <c r="G68" s="78">
        <v>984</v>
      </c>
      <c r="H68" s="58">
        <f t="shared" si="2"/>
        <v>82</v>
      </c>
      <c r="I68" s="55"/>
      <c r="J68" s="79">
        <f t="shared" si="3"/>
        <v>0</v>
      </c>
    </row>
    <row r="69" spans="1:10" ht="19.2" customHeight="1" x14ac:dyDescent="0.3">
      <c r="A69" s="38"/>
      <c r="B69" s="134" t="s">
        <v>79</v>
      </c>
      <c r="C69" s="134"/>
      <c r="D69" s="134"/>
      <c r="E69" s="134"/>
      <c r="F69" s="33" t="s">
        <v>80</v>
      </c>
      <c r="G69" s="78">
        <v>2157.84</v>
      </c>
      <c r="H69" s="58">
        <f t="shared" si="2"/>
        <v>179.82000000000002</v>
      </c>
      <c r="I69" s="55"/>
      <c r="J69" s="79">
        <f t="shared" si="3"/>
        <v>0</v>
      </c>
    </row>
    <row r="70" spans="1:10" ht="19.2" customHeight="1" x14ac:dyDescent="0.3">
      <c r="A70" s="38"/>
      <c r="B70" s="134" t="s">
        <v>81</v>
      </c>
      <c r="C70" s="134"/>
      <c r="D70" s="134"/>
      <c r="E70" s="134"/>
      <c r="F70" s="33" t="s">
        <v>80</v>
      </c>
      <c r="G70" s="78">
        <v>2260.08</v>
      </c>
      <c r="H70" s="58">
        <f t="shared" si="2"/>
        <v>188.34</v>
      </c>
      <c r="I70" s="55"/>
      <c r="J70" s="79">
        <f t="shared" si="3"/>
        <v>0</v>
      </c>
    </row>
    <row r="71" spans="1:10" ht="19.2" customHeight="1" x14ac:dyDescent="0.3">
      <c r="A71" s="38"/>
      <c r="B71" s="134" t="s">
        <v>82</v>
      </c>
      <c r="C71" s="134"/>
      <c r="D71" s="134"/>
      <c r="E71" s="134"/>
      <c r="F71" s="33" t="s">
        <v>80</v>
      </c>
      <c r="G71" s="78">
        <v>2409.7199999999998</v>
      </c>
      <c r="H71" s="58">
        <f t="shared" si="2"/>
        <v>200.80999999999997</v>
      </c>
      <c r="I71" s="55"/>
      <c r="J71" s="79">
        <f t="shared" si="3"/>
        <v>0</v>
      </c>
    </row>
    <row r="72" spans="1:10" ht="19.2" customHeight="1" x14ac:dyDescent="0.3">
      <c r="A72" s="38"/>
      <c r="B72" s="134" t="s">
        <v>83</v>
      </c>
      <c r="C72" s="134"/>
      <c r="D72" s="134"/>
      <c r="E72" s="134"/>
      <c r="F72" s="33" t="s">
        <v>84</v>
      </c>
      <c r="G72" s="78">
        <v>4337.88</v>
      </c>
      <c r="H72" s="58">
        <f t="shared" si="2"/>
        <v>361.49</v>
      </c>
      <c r="I72" s="55"/>
      <c r="J72" s="79">
        <f t="shared" si="3"/>
        <v>0</v>
      </c>
    </row>
    <row r="73" spans="1:10" ht="19.2" customHeight="1" x14ac:dyDescent="0.3">
      <c r="A73" s="38"/>
      <c r="B73" s="134" t="s">
        <v>85</v>
      </c>
      <c r="C73" s="134"/>
      <c r="D73" s="134"/>
      <c r="E73" s="134"/>
      <c r="F73" s="56" t="s">
        <v>84</v>
      </c>
      <c r="G73" s="80">
        <v>4543.4399999999996</v>
      </c>
      <c r="H73" s="58">
        <f t="shared" si="2"/>
        <v>378.61999999999995</v>
      </c>
      <c r="I73" s="55"/>
      <c r="J73" s="79">
        <f t="shared" si="3"/>
        <v>0</v>
      </c>
    </row>
    <row r="74" spans="1:10" ht="19.2" customHeight="1" x14ac:dyDescent="0.3">
      <c r="A74" s="38"/>
      <c r="B74" s="134" t="s">
        <v>86</v>
      </c>
      <c r="C74" s="134"/>
      <c r="D74" s="134"/>
      <c r="E74" s="134"/>
      <c r="F74" s="56" t="s">
        <v>84</v>
      </c>
      <c r="G74" s="80">
        <v>4844.28</v>
      </c>
      <c r="H74" s="58">
        <f t="shared" si="2"/>
        <v>403.69</v>
      </c>
      <c r="I74" s="55"/>
      <c r="J74" s="79">
        <f t="shared" si="3"/>
        <v>0</v>
      </c>
    </row>
    <row r="75" spans="1:10" ht="19.2" customHeight="1" x14ac:dyDescent="0.3">
      <c r="A75" s="38"/>
      <c r="B75" s="135"/>
      <c r="C75" s="136"/>
      <c r="D75" s="136"/>
      <c r="E75" s="137"/>
      <c r="F75" s="37" t="s">
        <v>26</v>
      </c>
      <c r="G75" s="37" t="s">
        <v>27</v>
      </c>
      <c r="H75" s="37" t="s">
        <v>28</v>
      </c>
      <c r="I75" s="51" t="s">
        <v>29</v>
      </c>
      <c r="J75" s="51" t="s">
        <v>30</v>
      </c>
    </row>
    <row r="76" spans="1:10" ht="19.2" customHeight="1" x14ac:dyDescent="0.3">
      <c r="A76" s="38"/>
      <c r="B76" s="134" t="s">
        <v>87</v>
      </c>
      <c r="C76" s="134"/>
      <c r="D76" s="134"/>
      <c r="E76" s="134"/>
      <c r="F76" s="33" t="s">
        <v>88</v>
      </c>
      <c r="G76" s="34" t="s">
        <v>89</v>
      </c>
      <c r="H76" s="35"/>
      <c r="I76" s="78">
        <v>105.21</v>
      </c>
      <c r="J76" s="79">
        <f>+H76*I76</f>
        <v>0</v>
      </c>
    </row>
    <row r="77" spans="1:10" ht="19.2" customHeight="1" x14ac:dyDescent="0.3">
      <c r="A77" s="38"/>
      <c r="B77" s="134" t="s">
        <v>90</v>
      </c>
      <c r="C77" s="134"/>
      <c r="D77" s="134"/>
      <c r="E77" s="134"/>
      <c r="F77" s="33" t="s">
        <v>91</v>
      </c>
      <c r="G77" s="34" t="s">
        <v>89</v>
      </c>
      <c r="H77" s="35"/>
      <c r="I77" s="78">
        <v>105.21</v>
      </c>
      <c r="J77" s="79">
        <f>+H77*I77</f>
        <v>0</v>
      </c>
    </row>
    <row r="78" spans="1:10" ht="19.2" customHeight="1" x14ac:dyDescent="0.3">
      <c r="A78" s="38"/>
      <c r="B78" s="139" t="s">
        <v>34</v>
      </c>
      <c r="C78" s="139"/>
      <c r="D78" s="139"/>
      <c r="E78" s="139"/>
      <c r="F78" s="40"/>
      <c r="G78" s="41"/>
      <c r="H78" s="53"/>
      <c r="I78" s="43"/>
      <c r="J78" s="44">
        <f>SUM(J66:J77)</f>
        <v>0</v>
      </c>
    </row>
    <row r="79" spans="1:10" x14ac:dyDescent="0.3">
      <c r="A79" s="47"/>
      <c r="B79" s="47"/>
      <c r="C79" s="47"/>
      <c r="D79" s="47"/>
      <c r="E79" s="47"/>
      <c r="F79" s="47"/>
      <c r="G79" s="47"/>
      <c r="H79" s="47"/>
      <c r="I79" s="47"/>
      <c r="J79" s="47"/>
    </row>
    <row r="80" spans="1:10" ht="32.25" customHeight="1" x14ac:dyDescent="0.3">
      <c r="A80" s="50"/>
      <c r="B80" s="184" t="s">
        <v>92</v>
      </c>
      <c r="C80" s="184"/>
      <c r="D80" s="184"/>
      <c r="E80" s="184"/>
      <c r="F80" s="37" t="s">
        <v>26</v>
      </c>
      <c r="G80" s="37" t="s">
        <v>53</v>
      </c>
      <c r="H80" s="37" t="s">
        <v>54</v>
      </c>
      <c r="I80" s="54" t="s">
        <v>55</v>
      </c>
      <c r="J80" s="51" t="s">
        <v>56</v>
      </c>
    </row>
    <row r="81" spans="1:10" ht="19.2" customHeight="1" x14ac:dyDescent="0.3">
      <c r="A81" s="38"/>
      <c r="B81" s="134" t="s">
        <v>93</v>
      </c>
      <c r="C81" s="134"/>
      <c r="D81" s="134"/>
      <c r="E81" s="134"/>
      <c r="F81" s="33" t="s">
        <v>94</v>
      </c>
      <c r="G81" s="78">
        <v>5847.12</v>
      </c>
      <c r="H81" s="58">
        <f t="shared" ref="H81:H89" si="4">G81/12</f>
        <v>487.26</v>
      </c>
      <c r="I81" s="55"/>
      <c r="J81" s="79">
        <f>+H81*I81</f>
        <v>0</v>
      </c>
    </row>
    <row r="82" spans="1:10" ht="19.2" customHeight="1" x14ac:dyDescent="0.3">
      <c r="A82" s="38"/>
      <c r="B82" s="134" t="s">
        <v>95</v>
      </c>
      <c r="C82" s="134"/>
      <c r="D82" s="134"/>
      <c r="E82" s="134"/>
      <c r="F82" s="33" t="s">
        <v>94</v>
      </c>
      <c r="G82" s="78">
        <v>6124.32</v>
      </c>
      <c r="H82" s="58">
        <f t="shared" si="4"/>
        <v>510.35999999999996</v>
      </c>
      <c r="I82" s="55"/>
      <c r="J82" s="79">
        <f t="shared" ref="J82:J89" si="5">+H82*I82</f>
        <v>0</v>
      </c>
    </row>
    <row r="83" spans="1:10" ht="19.2" customHeight="1" x14ac:dyDescent="0.3">
      <c r="A83" s="38"/>
      <c r="B83" s="134" t="s">
        <v>96</v>
      </c>
      <c r="C83" s="134"/>
      <c r="D83" s="134"/>
      <c r="E83" s="134"/>
      <c r="F83" s="33" t="s">
        <v>94</v>
      </c>
      <c r="G83" s="78">
        <v>6529.68</v>
      </c>
      <c r="H83" s="58">
        <f t="shared" si="4"/>
        <v>544.14</v>
      </c>
      <c r="I83" s="55"/>
      <c r="J83" s="79">
        <f t="shared" si="5"/>
        <v>0</v>
      </c>
    </row>
    <row r="84" spans="1:10" ht="19.2" customHeight="1" x14ac:dyDescent="0.3">
      <c r="A84" s="38"/>
      <c r="B84" s="134" t="s">
        <v>97</v>
      </c>
      <c r="C84" s="134"/>
      <c r="D84" s="134"/>
      <c r="E84" s="134"/>
      <c r="F84" s="33" t="s">
        <v>98</v>
      </c>
      <c r="G84" s="78">
        <v>9095.64</v>
      </c>
      <c r="H84" s="58">
        <f t="shared" si="4"/>
        <v>757.96999999999991</v>
      </c>
      <c r="I84" s="55"/>
      <c r="J84" s="79">
        <f t="shared" si="5"/>
        <v>0</v>
      </c>
    </row>
    <row r="85" spans="1:10" ht="19.2" customHeight="1" x14ac:dyDescent="0.3">
      <c r="A85" s="38"/>
      <c r="B85" s="134" t="s">
        <v>99</v>
      </c>
      <c r="C85" s="134"/>
      <c r="D85" s="134"/>
      <c r="E85" s="134"/>
      <c r="F85" s="33" t="s">
        <v>98</v>
      </c>
      <c r="G85" s="78">
        <v>9526.7999999999993</v>
      </c>
      <c r="H85" s="58">
        <f t="shared" si="4"/>
        <v>793.9</v>
      </c>
      <c r="I85" s="55"/>
      <c r="J85" s="79">
        <f t="shared" si="5"/>
        <v>0</v>
      </c>
    </row>
    <row r="86" spans="1:10" ht="19.2" customHeight="1" x14ac:dyDescent="0.3">
      <c r="A86" s="38"/>
      <c r="B86" s="134" t="s">
        <v>100</v>
      </c>
      <c r="C86" s="134"/>
      <c r="D86" s="134"/>
      <c r="E86" s="134"/>
      <c r="F86" s="33" t="s">
        <v>98</v>
      </c>
      <c r="G86" s="78">
        <v>10157.4</v>
      </c>
      <c r="H86" s="58">
        <f t="shared" si="4"/>
        <v>846.44999999999993</v>
      </c>
      <c r="I86" s="55"/>
      <c r="J86" s="79">
        <f t="shared" si="5"/>
        <v>0</v>
      </c>
    </row>
    <row r="87" spans="1:10" ht="19.2" customHeight="1" x14ac:dyDescent="0.3">
      <c r="A87" s="38"/>
      <c r="B87" s="134" t="s">
        <v>101</v>
      </c>
      <c r="C87" s="134"/>
      <c r="D87" s="134"/>
      <c r="E87" s="134"/>
      <c r="F87" s="33" t="s">
        <v>102</v>
      </c>
      <c r="G87" s="78">
        <v>15592.44</v>
      </c>
      <c r="H87" s="58">
        <f t="shared" si="4"/>
        <v>1299.3700000000001</v>
      </c>
      <c r="I87" s="55"/>
      <c r="J87" s="79">
        <f t="shared" si="5"/>
        <v>0</v>
      </c>
    </row>
    <row r="88" spans="1:10" ht="19.2" customHeight="1" x14ac:dyDescent="0.3">
      <c r="A88" s="38"/>
      <c r="B88" s="134" t="s">
        <v>103</v>
      </c>
      <c r="C88" s="134"/>
      <c r="D88" s="134"/>
      <c r="E88" s="134"/>
      <c r="F88" s="56" t="s">
        <v>102</v>
      </c>
      <c r="G88" s="80">
        <v>16331.52</v>
      </c>
      <c r="H88" s="58">
        <f t="shared" si="4"/>
        <v>1360.96</v>
      </c>
      <c r="I88" s="55"/>
      <c r="J88" s="79">
        <f t="shared" si="5"/>
        <v>0</v>
      </c>
    </row>
    <row r="89" spans="1:10" ht="19.2" customHeight="1" x14ac:dyDescent="0.3">
      <c r="A89" s="38"/>
      <c r="B89" s="134" t="s">
        <v>104</v>
      </c>
      <c r="C89" s="134"/>
      <c r="D89" s="134"/>
      <c r="E89" s="134"/>
      <c r="F89" s="56" t="s">
        <v>102</v>
      </c>
      <c r="G89" s="80">
        <v>17412.72</v>
      </c>
      <c r="H89" s="58">
        <f t="shared" si="4"/>
        <v>1451.0600000000002</v>
      </c>
      <c r="I89" s="55"/>
      <c r="J89" s="79">
        <f t="shared" si="5"/>
        <v>0</v>
      </c>
    </row>
    <row r="90" spans="1:10" ht="19.2" customHeight="1" x14ac:dyDescent="0.3">
      <c r="A90" s="38"/>
      <c r="B90" s="135"/>
      <c r="C90" s="136"/>
      <c r="D90" s="136"/>
      <c r="E90" s="137"/>
      <c r="F90" s="37" t="s">
        <v>26</v>
      </c>
      <c r="G90" s="37" t="s">
        <v>27</v>
      </c>
      <c r="H90" s="37" t="s">
        <v>28</v>
      </c>
      <c r="I90" s="51" t="s">
        <v>29</v>
      </c>
      <c r="J90" s="51" t="s">
        <v>30</v>
      </c>
    </row>
    <row r="91" spans="1:10" ht="19.2" customHeight="1" x14ac:dyDescent="0.3">
      <c r="A91" s="38"/>
      <c r="B91" s="134" t="s">
        <v>105</v>
      </c>
      <c r="C91" s="134"/>
      <c r="D91" s="134"/>
      <c r="E91" s="134"/>
      <c r="F91" s="33" t="s">
        <v>106</v>
      </c>
      <c r="G91" s="34" t="s">
        <v>89</v>
      </c>
      <c r="H91" s="35"/>
      <c r="I91" s="78">
        <v>71.87</v>
      </c>
      <c r="J91" s="79">
        <f t="shared" ref="J91:J115" si="6">+H91*I91</f>
        <v>0</v>
      </c>
    </row>
    <row r="92" spans="1:10" ht="19.2" customHeight="1" x14ac:dyDescent="0.3">
      <c r="A92" s="38"/>
      <c r="B92" s="134" t="s">
        <v>107</v>
      </c>
      <c r="C92" s="134"/>
      <c r="D92" s="134"/>
      <c r="E92" s="134"/>
      <c r="F92" s="33" t="s">
        <v>108</v>
      </c>
      <c r="G92" s="34" t="s">
        <v>89</v>
      </c>
      <c r="H92" s="35"/>
      <c r="I92" s="78">
        <v>71.87</v>
      </c>
      <c r="J92" s="79">
        <f t="shared" si="6"/>
        <v>0</v>
      </c>
    </row>
    <row r="93" spans="1:10" ht="31.2" x14ac:dyDescent="0.3">
      <c r="A93" s="38"/>
      <c r="B93" s="135"/>
      <c r="C93" s="136"/>
      <c r="D93" s="136"/>
      <c r="E93" s="137"/>
      <c r="F93" s="37" t="s">
        <v>26</v>
      </c>
      <c r="G93" s="37" t="s">
        <v>53</v>
      </c>
      <c r="H93" s="37" t="s">
        <v>54</v>
      </c>
      <c r="I93" s="54" t="s">
        <v>55</v>
      </c>
      <c r="J93" s="51" t="s">
        <v>56</v>
      </c>
    </row>
    <row r="94" spans="1:10" ht="19.2" customHeight="1" x14ac:dyDescent="0.3">
      <c r="A94" s="38"/>
      <c r="B94" s="134" t="s">
        <v>109</v>
      </c>
      <c r="C94" s="134"/>
      <c r="D94" s="134"/>
      <c r="E94" s="134"/>
      <c r="F94" s="33" t="s">
        <v>110</v>
      </c>
      <c r="G94" s="81">
        <v>1062.3599999999999</v>
      </c>
      <c r="H94" s="58">
        <f t="shared" ref="H94:H102" si="7">G94/12</f>
        <v>88.529999999999987</v>
      </c>
      <c r="I94" s="55"/>
      <c r="J94" s="79">
        <f>+H94*I94</f>
        <v>0</v>
      </c>
    </row>
    <row r="95" spans="1:10" ht="19.2" customHeight="1" x14ac:dyDescent="0.3">
      <c r="A95" s="38"/>
      <c r="B95" s="134" t="s">
        <v>111</v>
      </c>
      <c r="C95" s="134"/>
      <c r="D95" s="134"/>
      <c r="E95" s="134"/>
      <c r="F95" s="33" t="s">
        <v>110</v>
      </c>
      <c r="G95" s="81">
        <v>1112.76</v>
      </c>
      <c r="H95" s="58">
        <f t="shared" si="7"/>
        <v>92.73</v>
      </c>
      <c r="I95" s="55"/>
      <c r="J95" s="79">
        <f t="shared" ref="J95:J102" si="8">+H95*I95</f>
        <v>0</v>
      </c>
    </row>
    <row r="96" spans="1:10" ht="19.2" customHeight="1" x14ac:dyDescent="0.3">
      <c r="A96" s="38"/>
      <c r="B96" s="134" t="s">
        <v>112</v>
      </c>
      <c r="C96" s="134"/>
      <c r="D96" s="134"/>
      <c r="E96" s="134"/>
      <c r="F96" s="33" t="s">
        <v>110</v>
      </c>
      <c r="G96" s="81">
        <v>1186.32</v>
      </c>
      <c r="H96" s="58">
        <f t="shared" si="7"/>
        <v>98.86</v>
      </c>
      <c r="I96" s="55"/>
      <c r="J96" s="79">
        <f t="shared" si="8"/>
        <v>0</v>
      </c>
    </row>
    <row r="97" spans="1:10" ht="19.2" customHeight="1" x14ac:dyDescent="0.3">
      <c r="A97" s="38"/>
      <c r="B97" s="134" t="s">
        <v>113</v>
      </c>
      <c r="C97" s="134"/>
      <c r="D97" s="134"/>
      <c r="E97" s="134"/>
      <c r="F97" s="33" t="s">
        <v>114</v>
      </c>
      <c r="G97" s="81">
        <v>2124.7199999999998</v>
      </c>
      <c r="H97" s="58">
        <f t="shared" si="7"/>
        <v>177.05999999999997</v>
      </c>
      <c r="I97" s="55"/>
      <c r="J97" s="79">
        <f t="shared" si="8"/>
        <v>0</v>
      </c>
    </row>
    <row r="98" spans="1:10" ht="19.2" customHeight="1" x14ac:dyDescent="0.3">
      <c r="A98" s="38"/>
      <c r="B98" s="134" t="s">
        <v>115</v>
      </c>
      <c r="C98" s="134"/>
      <c r="D98" s="134"/>
      <c r="E98" s="134"/>
      <c r="F98" s="33" t="s">
        <v>114</v>
      </c>
      <c r="G98" s="81">
        <v>2225.4</v>
      </c>
      <c r="H98" s="58">
        <f t="shared" si="7"/>
        <v>185.45000000000002</v>
      </c>
      <c r="I98" s="55"/>
      <c r="J98" s="79">
        <f t="shared" si="8"/>
        <v>0</v>
      </c>
    </row>
    <row r="99" spans="1:10" ht="19.2" customHeight="1" x14ac:dyDescent="0.3">
      <c r="A99" s="38"/>
      <c r="B99" s="134" t="s">
        <v>116</v>
      </c>
      <c r="C99" s="134"/>
      <c r="D99" s="134"/>
      <c r="E99" s="134"/>
      <c r="F99" s="33" t="s">
        <v>114</v>
      </c>
      <c r="G99" s="81">
        <v>2372.7600000000002</v>
      </c>
      <c r="H99" s="58">
        <f t="shared" si="7"/>
        <v>197.73000000000002</v>
      </c>
      <c r="I99" s="55"/>
      <c r="J99" s="79">
        <f t="shared" si="8"/>
        <v>0</v>
      </c>
    </row>
    <row r="100" spans="1:10" ht="19.2" customHeight="1" x14ac:dyDescent="0.3">
      <c r="A100" s="38"/>
      <c r="B100" s="134" t="s">
        <v>117</v>
      </c>
      <c r="C100" s="134"/>
      <c r="D100" s="134"/>
      <c r="E100" s="134"/>
      <c r="F100" s="33" t="s">
        <v>118</v>
      </c>
      <c r="G100" s="81">
        <v>4674.24</v>
      </c>
      <c r="H100" s="58">
        <f t="shared" si="7"/>
        <v>389.52</v>
      </c>
      <c r="I100" s="55"/>
      <c r="J100" s="79">
        <f t="shared" si="8"/>
        <v>0</v>
      </c>
    </row>
    <row r="101" spans="1:10" ht="19.2" customHeight="1" x14ac:dyDescent="0.3">
      <c r="A101" s="38"/>
      <c r="B101" s="134" t="s">
        <v>119</v>
      </c>
      <c r="C101" s="134"/>
      <c r="D101" s="134"/>
      <c r="E101" s="134"/>
      <c r="F101" s="56" t="s">
        <v>118</v>
      </c>
      <c r="G101" s="82">
        <v>4895.76</v>
      </c>
      <c r="H101" s="58">
        <f t="shared" si="7"/>
        <v>407.98</v>
      </c>
      <c r="I101" s="55"/>
      <c r="J101" s="79">
        <f t="shared" si="8"/>
        <v>0</v>
      </c>
    </row>
    <row r="102" spans="1:10" ht="19.2" customHeight="1" x14ac:dyDescent="0.3">
      <c r="A102" s="38"/>
      <c r="B102" s="134" t="s">
        <v>120</v>
      </c>
      <c r="C102" s="134"/>
      <c r="D102" s="134"/>
      <c r="E102" s="134"/>
      <c r="F102" s="56" t="s">
        <v>118</v>
      </c>
      <c r="G102" s="82">
        <v>5219.88</v>
      </c>
      <c r="H102" s="58">
        <f t="shared" si="7"/>
        <v>434.99</v>
      </c>
      <c r="I102" s="55"/>
      <c r="J102" s="79">
        <f t="shared" si="8"/>
        <v>0</v>
      </c>
    </row>
    <row r="103" spans="1:10" ht="19.2" customHeight="1" x14ac:dyDescent="0.3">
      <c r="A103" s="38"/>
      <c r="B103" s="135"/>
      <c r="C103" s="136"/>
      <c r="D103" s="136"/>
      <c r="E103" s="137"/>
      <c r="F103" s="37" t="s">
        <v>26</v>
      </c>
      <c r="G103" s="37" t="s">
        <v>27</v>
      </c>
      <c r="H103" s="37" t="s">
        <v>28</v>
      </c>
      <c r="I103" s="51" t="s">
        <v>29</v>
      </c>
      <c r="J103" s="51" t="s">
        <v>30</v>
      </c>
    </row>
    <row r="104" spans="1:10" ht="19.2" customHeight="1" x14ac:dyDescent="0.3">
      <c r="A104" s="38"/>
      <c r="B104" s="134" t="s">
        <v>121</v>
      </c>
      <c r="C104" s="134"/>
      <c r="D104" s="134"/>
      <c r="E104" s="134"/>
      <c r="F104" s="33" t="s">
        <v>122</v>
      </c>
      <c r="G104" s="34" t="s">
        <v>89</v>
      </c>
      <c r="H104" s="35"/>
      <c r="I104" s="78">
        <v>78.349999999999994</v>
      </c>
      <c r="J104" s="79">
        <f t="shared" si="6"/>
        <v>0</v>
      </c>
    </row>
    <row r="105" spans="1:10" ht="19.2" customHeight="1" x14ac:dyDescent="0.3">
      <c r="A105" s="38"/>
      <c r="B105" s="134" t="s">
        <v>123</v>
      </c>
      <c r="C105" s="134"/>
      <c r="D105" s="134"/>
      <c r="E105" s="134"/>
      <c r="F105" s="33" t="s">
        <v>124</v>
      </c>
      <c r="G105" s="34" t="s">
        <v>89</v>
      </c>
      <c r="H105" s="35"/>
      <c r="I105" s="78">
        <v>78.349999999999994</v>
      </c>
      <c r="J105" s="79">
        <f t="shared" si="6"/>
        <v>0</v>
      </c>
    </row>
    <row r="106" spans="1:10" ht="31.2" x14ac:dyDescent="0.3">
      <c r="A106" s="38"/>
      <c r="B106" s="143"/>
      <c r="C106" s="144"/>
      <c r="D106" s="144"/>
      <c r="E106" s="145"/>
      <c r="F106" s="37" t="s">
        <v>26</v>
      </c>
      <c r="G106" s="37" t="s">
        <v>53</v>
      </c>
      <c r="H106" s="37" t="s">
        <v>54</v>
      </c>
      <c r="I106" s="54" t="s">
        <v>55</v>
      </c>
      <c r="J106" s="51" t="s">
        <v>56</v>
      </c>
    </row>
    <row r="107" spans="1:10" ht="19.2" customHeight="1" x14ac:dyDescent="0.3">
      <c r="A107" s="38"/>
      <c r="B107" s="134" t="s">
        <v>125</v>
      </c>
      <c r="C107" s="134"/>
      <c r="D107" s="134"/>
      <c r="E107" s="134"/>
      <c r="F107" s="33" t="s">
        <v>126</v>
      </c>
      <c r="G107" s="78">
        <v>2126.16</v>
      </c>
      <c r="H107" s="58">
        <f t="shared" ref="H107:H112" si="9">G107/12</f>
        <v>177.17999999999998</v>
      </c>
      <c r="I107" s="55"/>
      <c r="J107" s="79">
        <f>+H107*I107</f>
        <v>0</v>
      </c>
    </row>
    <row r="108" spans="1:10" ht="19.2" customHeight="1" x14ac:dyDescent="0.3">
      <c r="A108" s="38"/>
      <c r="B108" s="134" t="s">
        <v>127</v>
      </c>
      <c r="C108" s="134"/>
      <c r="D108" s="134"/>
      <c r="E108" s="134"/>
      <c r="F108" s="33" t="s">
        <v>126</v>
      </c>
      <c r="G108" s="78">
        <v>2226.96</v>
      </c>
      <c r="H108" s="58">
        <f t="shared" si="9"/>
        <v>185.58</v>
      </c>
      <c r="I108" s="55"/>
      <c r="J108" s="79">
        <f t="shared" ref="J108:J112" si="10">+H108*I108</f>
        <v>0</v>
      </c>
    </row>
    <row r="109" spans="1:10" ht="19.2" customHeight="1" x14ac:dyDescent="0.3">
      <c r="A109" s="38"/>
      <c r="B109" s="134" t="s">
        <v>128</v>
      </c>
      <c r="C109" s="134"/>
      <c r="D109" s="134"/>
      <c r="E109" s="134"/>
      <c r="F109" s="33" t="s">
        <v>126</v>
      </c>
      <c r="G109" s="78">
        <v>2374.3200000000002</v>
      </c>
      <c r="H109" s="58">
        <f t="shared" si="9"/>
        <v>197.86</v>
      </c>
      <c r="I109" s="55"/>
      <c r="J109" s="79">
        <f t="shared" si="10"/>
        <v>0</v>
      </c>
    </row>
    <row r="110" spans="1:10" ht="19.2" customHeight="1" x14ac:dyDescent="0.3">
      <c r="A110" s="38"/>
      <c r="B110" s="134" t="s">
        <v>129</v>
      </c>
      <c r="C110" s="134"/>
      <c r="D110" s="134"/>
      <c r="E110" s="134"/>
      <c r="F110" s="33" t="s">
        <v>130</v>
      </c>
      <c r="G110" s="78">
        <v>4252.32</v>
      </c>
      <c r="H110" s="58">
        <f t="shared" si="9"/>
        <v>354.35999999999996</v>
      </c>
      <c r="I110" s="55"/>
      <c r="J110" s="79">
        <f t="shared" si="10"/>
        <v>0</v>
      </c>
    </row>
    <row r="111" spans="1:10" ht="19.2" customHeight="1" x14ac:dyDescent="0.3">
      <c r="A111" s="38"/>
      <c r="B111" s="134" t="s">
        <v>131</v>
      </c>
      <c r="C111" s="134"/>
      <c r="D111" s="134"/>
      <c r="E111" s="134"/>
      <c r="F111" s="56" t="s">
        <v>130</v>
      </c>
      <c r="G111" s="80">
        <v>4453.92</v>
      </c>
      <c r="H111" s="58">
        <f t="shared" si="9"/>
        <v>371.16</v>
      </c>
      <c r="I111" s="55"/>
      <c r="J111" s="79">
        <f t="shared" si="10"/>
        <v>0</v>
      </c>
    </row>
    <row r="112" spans="1:10" ht="19.2" customHeight="1" x14ac:dyDescent="0.3">
      <c r="A112" s="38"/>
      <c r="B112" s="134" t="s">
        <v>132</v>
      </c>
      <c r="C112" s="134"/>
      <c r="D112" s="134"/>
      <c r="E112" s="134"/>
      <c r="F112" s="56" t="s">
        <v>130</v>
      </c>
      <c r="G112" s="80">
        <v>4748.76</v>
      </c>
      <c r="H112" s="58">
        <f t="shared" si="9"/>
        <v>395.73</v>
      </c>
      <c r="I112" s="55"/>
      <c r="J112" s="79">
        <f t="shared" si="10"/>
        <v>0</v>
      </c>
    </row>
    <row r="113" spans="1:67" ht="19.2" customHeight="1" x14ac:dyDescent="0.3">
      <c r="A113" s="38"/>
      <c r="B113" s="135"/>
      <c r="C113" s="136"/>
      <c r="D113" s="136"/>
      <c r="E113" s="137"/>
      <c r="F113" s="37" t="s">
        <v>26</v>
      </c>
      <c r="G113" s="37" t="s">
        <v>27</v>
      </c>
      <c r="H113" s="37" t="s">
        <v>28</v>
      </c>
      <c r="I113" s="51" t="s">
        <v>29</v>
      </c>
      <c r="J113" s="51" t="s">
        <v>30</v>
      </c>
    </row>
    <row r="114" spans="1:67" ht="19.2" customHeight="1" x14ac:dyDescent="0.3">
      <c r="A114" s="38"/>
      <c r="B114" s="134" t="s">
        <v>133</v>
      </c>
      <c r="C114" s="134"/>
      <c r="D114" s="134"/>
      <c r="E114" s="134"/>
      <c r="F114" s="33" t="s">
        <v>134</v>
      </c>
      <c r="G114" s="34" t="s">
        <v>89</v>
      </c>
      <c r="H114" s="35"/>
      <c r="I114" s="78">
        <v>117.61</v>
      </c>
      <c r="J114" s="79">
        <f t="shared" si="6"/>
        <v>0</v>
      </c>
    </row>
    <row r="115" spans="1:67" ht="19.2" customHeight="1" x14ac:dyDescent="0.3">
      <c r="A115" s="38"/>
      <c r="B115" s="134" t="s">
        <v>135</v>
      </c>
      <c r="C115" s="134"/>
      <c r="D115" s="134"/>
      <c r="E115" s="134"/>
      <c r="F115" s="33" t="s">
        <v>136</v>
      </c>
      <c r="G115" s="34" t="s">
        <v>89</v>
      </c>
      <c r="H115" s="35"/>
      <c r="I115" s="78">
        <v>117.61</v>
      </c>
      <c r="J115" s="79">
        <f t="shared" si="6"/>
        <v>0</v>
      </c>
    </row>
    <row r="116" spans="1:67" ht="19.2" customHeight="1" x14ac:dyDescent="0.3">
      <c r="A116" s="38"/>
      <c r="B116" s="139" t="s">
        <v>34</v>
      </c>
      <c r="C116" s="139"/>
      <c r="D116" s="139"/>
      <c r="E116" s="139"/>
      <c r="F116" s="40"/>
      <c r="G116" s="41"/>
      <c r="H116" s="42"/>
      <c r="I116" s="43"/>
      <c r="J116" s="44">
        <f>SUM(J81:J115)</f>
        <v>0</v>
      </c>
    </row>
    <row r="117" spans="1:67" ht="15.6" x14ac:dyDescent="0.3">
      <c r="A117" s="47"/>
      <c r="B117" s="62"/>
      <c r="C117" s="62"/>
      <c r="D117" s="62"/>
      <c r="E117" s="62"/>
      <c r="F117" s="63"/>
      <c r="G117" s="63"/>
      <c r="H117" s="64"/>
      <c r="I117" s="65"/>
      <c r="J117" s="66"/>
    </row>
    <row r="118" spans="1:67" ht="20.25" customHeight="1" x14ac:dyDescent="0.3">
      <c r="A118" s="50"/>
      <c r="B118" s="140" t="s">
        <v>137</v>
      </c>
      <c r="C118" s="141"/>
      <c r="D118" s="141"/>
      <c r="E118" s="142"/>
      <c r="F118" s="37" t="s">
        <v>26</v>
      </c>
      <c r="G118" s="37" t="s">
        <v>27</v>
      </c>
      <c r="H118" s="37" t="s">
        <v>28</v>
      </c>
      <c r="I118" s="51" t="s">
        <v>29</v>
      </c>
      <c r="J118" s="51" t="s">
        <v>30</v>
      </c>
    </row>
    <row r="119" spans="1:67" ht="19.2" customHeight="1" x14ac:dyDescent="0.3">
      <c r="A119" s="38"/>
      <c r="B119" s="135" t="s">
        <v>138</v>
      </c>
      <c r="C119" s="136"/>
      <c r="D119" s="136"/>
      <c r="E119" s="137"/>
      <c r="F119" s="33" t="s">
        <v>139</v>
      </c>
      <c r="G119" s="34" t="s">
        <v>89</v>
      </c>
      <c r="H119" s="35"/>
      <c r="I119" s="77">
        <v>66.45</v>
      </c>
      <c r="J119" s="79">
        <f>+H119*I119</f>
        <v>0</v>
      </c>
    </row>
    <row r="120" spans="1:67" ht="19.2" customHeight="1" x14ac:dyDescent="0.3">
      <c r="A120" s="38"/>
      <c r="B120" s="134" t="s">
        <v>140</v>
      </c>
      <c r="C120" s="134"/>
      <c r="D120" s="134"/>
      <c r="E120" s="134"/>
      <c r="F120" s="33" t="s">
        <v>141</v>
      </c>
      <c r="G120" s="34" t="s">
        <v>89</v>
      </c>
      <c r="H120" s="35"/>
      <c r="I120" s="78">
        <v>115.32</v>
      </c>
      <c r="J120" s="79">
        <f>+H120*I120</f>
        <v>0</v>
      </c>
    </row>
    <row r="121" spans="1:67" ht="19.2" customHeight="1" x14ac:dyDescent="0.3">
      <c r="A121" s="38"/>
      <c r="B121" s="139" t="s">
        <v>34</v>
      </c>
      <c r="C121" s="139"/>
      <c r="D121" s="139"/>
      <c r="E121" s="139"/>
      <c r="F121" s="40"/>
      <c r="G121" s="41"/>
      <c r="H121" s="42"/>
      <c r="I121" s="43"/>
      <c r="J121" s="44">
        <f>SUM(J119:J120)</f>
        <v>0</v>
      </c>
    </row>
    <row r="122" spans="1:67" x14ac:dyDescent="0.3">
      <c r="A122" s="47"/>
      <c r="B122" s="47"/>
      <c r="C122" s="47"/>
      <c r="D122" s="47"/>
      <c r="E122" s="47"/>
      <c r="F122" s="47"/>
      <c r="G122" s="47"/>
      <c r="H122" s="47"/>
      <c r="I122" s="47"/>
      <c r="J122" s="47"/>
    </row>
    <row r="123" spans="1:67" s="8" customFormat="1" ht="21" customHeight="1" x14ac:dyDescent="0.3">
      <c r="A123" s="50"/>
      <c r="B123" s="138" t="s">
        <v>142</v>
      </c>
      <c r="C123" s="138"/>
      <c r="D123" s="138"/>
      <c r="E123" s="138"/>
      <c r="F123" s="36" t="s">
        <v>26</v>
      </c>
      <c r="G123" s="36" t="s">
        <v>27</v>
      </c>
      <c r="H123" s="37" t="s">
        <v>28</v>
      </c>
      <c r="I123" s="51" t="s">
        <v>29</v>
      </c>
      <c r="J123" s="52" t="s">
        <v>30</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67" ht="22.5" customHeight="1" x14ac:dyDescent="0.3">
      <c r="A124" s="38"/>
      <c r="B124" s="163" t="s">
        <v>143</v>
      </c>
      <c r="C124" s="163"/>
      <c r="D124" s="163"/>
      <c r="E124" s="163"/>
      <c r="F124" s="61"/>
      <c r="G124" s="61"/>
      <c r="H124" s="35"/>
      <c r="I124" s="68"/>
      <c r="J124" s="79">
        <f>+H124*I124</f>
        <v>0</v>
      </c>
    </row>
    <row r="125" spans="1:67" ht="22.5" customHeight="1" x14ac:dyDescent="0.3">
      <c r="A125" s="38"/>
      <c r="B125" s="163" t="s">
        <v>143</v>
      </c>
      <c r="C125" s="163"/>
      <c r="D125" s="163"/>
      <c r="E125" s="163"/>
      <c r="F125" s="61"/>
      <c r="G125" s="61"/>
      <c r="H125" s="35"/>
      <c r="I125" s="68"/>
      <c r="J125" s="79">
        <f t="shared" ref="J125:J133" si="11">+H125*I125</f>
        <v>0</v>
      </c>
    </row>
    <row r="126" spans="1:67" ht="22.5" customHeight="1" x14ac:dyDescent="0.3">
      <c r="A126" s="38"/>
      <c r="B126" s="163" t="s">
        <v>143</v>
      </c>
      <c r="C126" s="163"/>
      <c r="D126" s="163"/>
      <c r="E126" s="163"/>
      <c r="F126" s="61"/>
      <c r="G126" s="61"/>
      <c r="H126" s="35"/>
      <c r="I126" s="68"/>
      <c r="J126" s="79">
        <f t="shared" si="11"/>
        <v>0</v>
      </c>
    </row>
    <row r="127" spans="1:67" ht="22.5" customHeight="1" x14ac:dyDescent="0.3">
      <c r="A127" s="38"/>
      <c r="B127" s="163" t="s">
        <v>143</v>
      </c>
      <c r="C127" s="163"/>
      <c r="D127" s="163"/>
      <c r="E127" s="163"/>
      <c r="F127" s="61"/>
      <c r="G127" s="61"/>
      <c r="H127" s="35"/>
      <c r="I127" s="68"/>
      <c r="J127" s="79">
        <f t="shared" si="11"/>
        <v>0</v>
      </c>
    </row>
    <row r="128" spans="1:67" ht="22.5" customHeight="1" x14ac:dyDescent="0.3">
      <c r="A128" s="38"/>
      <c r="B128" s="163" t="s">
        <v>143</v>
      </c>
      <c r="C128" s="163"/>
      <c r="D128" s="163"/>
      <c r="E128" s="163"/>
      <c r="F128" s="61"/>
      <c r="G128" s="61"/>
      <c r="H128" s="35"/>
      <c r="I128" s="68"/>
      <c r="J128" s="79">
        <f t="shared" si="11"/>
        <v>0</v>
      </c>
    </row>
    <row r="129" spans="1:10" ht="22.5" customHeight="1" x14ac:dyDescent="0.3">
      <c r="A129" s="38"/>
      <c r="B129" s="163" t="s">
        <v>143</v>
      </c>
      <c r="C129" s="163"/>
      <c r="D129" s="163"/>
      <c r="E129" s="163"/>
      <c r="F129" s="61"/>
      <c r="G129" s="61"/>
      <c r="H129" s="35"/>
      <c r="I129" s="68"/>
      <c r="J129" s="79">
        <f t="shared" si="11"/>
        <v>0</v>
      </c>
    </row>
    <row r="130" spans="1:10" ht="22.5" customHeight="1" x14ac:dyDescent="0.3">
      <c r="A130" s="38"/>
      <c r="B130" s="163" t="s">
        <v>143</v>
      </c>
      <c r="C130" s="163"/>
      <c r="D130" s="163"/>
      <c r="E130" s="163"/>
      <c r="F130" s="61"/>
      <c r="G130" s="61"/>
      <c r="H130" s="35"/>
      <c r="I130" s="68"/>
      <c r="J130" s="79">
        <f t="shared" si="11"/>
        <v>0</v>
      </c>
    </row>
    <row r="131" spans="1:10" ht="22.5" customHeight="1" x14ac:dyDescent="0.3">
      <c r="A131" s="38"/>
      <c r="B131" s="163" t="s">
        <v>143</v>
      </c>
      <c r="C131" s="163"/>
      <c r="D131" s="163"/>
      <c r="E131" s="163"/>
      <c r="F131" s="61"/>
      <c r="G131" s="61"/>
      <c r="H131" s="35"/>
      <c r="I131" s="68"/>
      <c r="J131" s="79">
        <f t="shared" si="11"/>
        <v>0</v>
      </c>
    </row>
    <row r="132" spans="1:10" ht="22.5" customHeight="1" x14ac:dyDescent="0.3">
      <c r="A132" s="38"/>
      <c r="B132" s="163" t="s">
        <v>143</v>
      </c>
      <c r="C132" s="163"/>
      <c r="D132" s="163"/>
      <c r="E132" s="163"/>
      <c r="F132" s="61"/>
      <c r="G132" s="61"/>
      <c r="H132" s="35"/>
      <c r="I132" s="68"/>
      <c r="J132" s="79">
        <f t="shared" si="11"/>
        <v>0</v>
      </c>
    </row>
    <row r="133" spans="1:10" ht="22.5" customHeight="1" x14ac:dyDescent="0.3">
      <c r="A133" s="38"/>
      <c r="B133" s="163" t="s">
        <v>143</v>
      </c>
      <c r="C133" s="163"/>
      <c r="D133" s="163"/>
      <c r="E133" s="163"/>
      <c r="F133" s="61"/>
      <c r="G133" s="61"/>
      <c r="H133" s="35"/>
      <c r="I133" s="68"/>
      <c r="J133" s="79">
        <f t="shared" si="11"/>
        <v>0</v>
      </c>
    </row>
    <row r="134" spans="1:10" ht="20.25" customHeight="1" x14ac:dyDescent="0.3">
      <c r="A134" s="38"/>
      <c r="B134" s="164" t="s">
        <v>34</v>
      </c>
      <c r="C134" s="164"/>
      <c r="D134" s="164"/>
      <c r="E134" s="164"/>
      <c r="F134" s="40"/>
      <c r="G134" s="41"/>
      <c r="H134" s="69"/>
      <c r="I134" s="43"/>
      <c r="J134" s="44">
        <f>SUM(J124:J133)</f>
        <v>0</v>
      </c>
    </row>
    <row r="135" spans="1:10" x14ac:dyDescent="0.3">
      <c r="A135" s="47"/>
      <c r="B135" s="47"/>
      <c r="C135" s="47"/>
      <c r="D135" s="47"/>
      <c r="E135" s="47"/>
      <c r="F135" s="47"/>
      <c r="G135" s="47"/>
      <c r="H135" s="47"/>
      <c r="I135" s="47"/>
      <c r="J135" s="47"/>
    </row>
    <row r="136" spans="1:10" x14ac:dyDescent="0.3">
      <c r="A136" s="47"/>
      <c r="B136" s="47"/>
      <c r="C136" s="47"/>
      <c r="D136" s="47"/>
      <c r="E136" s="47"/>
      <c r="F136" s="47"/>
      <c r="G136" s="47"/>
      <c r="H136" s="47"/>
      <c r="I136" s="47"/>
      <c r="J136" s="47"/>
    </row>
    <row r="137" spans="1:10" s="2" customFormat="1" ht="23.25" customHeight="1" x14ac:dyDescent="0.3">
      <c r="A137" s="70"/>
      <c r="B137" s="162" t="s">
        <v>144</v>
      </c>
      <c r="C137" s="162"/>
      <c r="D137" s="162"/>
      <c r="E137" s="162"/>
      <c r="F137" s="162"/>
      <c r="G137" s="162"/>
      <c r="H137" s="162"/>
      <c r="I137" s="162"/>
      <c r="J137" s="71">
        <f>+J22+J29+J33+J37+J42+J57+J78+J116+J121+J134+J63</f>
        <v>0</v>
      </c>
    </row>
    <row r="138" spans="1:10" x14ac:dyDescent="0.3">
      <c r="A138" s="47"/>
      <c r="B138" s="47"/>
      <c r="C138" s="47"/>
      <c r="D138" s="47"/>
      <c r="E138" s="47"/>
      <c r="F138" s="47"/>
      <c r="G138" s="47"/>
      <c r="H138" s="47"/>
      <c r="I138" s="47"/>
      <c r="J138" s="47"/>
    </row>
    <row r="139" spans="1:10" s="3" customFormat="1" ht="19.5" customHeight="1" thickBot="1" x14ac:dyDescent="0.35">
      <c r="A139" s="161" t="s">
        <v>145</v>
      </c>
      <c r="B139" s="161"/>
      <c r="C139" s="161"/>
      <c r="D139" s="161"/>
      <c r="E139" s="161"/>
      <c r="F139" s="161"/>
      <c r="G139" s="161"/>
      <c r="H139" s="161"/>
      <c r="I139" s="72"/>
      <c r="J139" s="72"/>
    </row>
    <row r="140" spans="1:10" x14ac:dyDescent="0.3">
      <c r="A140" s="165"/>
      <c r="B140" s="166"/>
      <c r="C140" s="167"/>
      <c r="D140" s="167"/>
      <c r="E140" s="167"/>
      <c r="F140" s="167"/>
      <c r="G140" s="167"/>
      <c r="H140" s="167"/>
      <c r="I140" s="167"/>
      <c r="J140" s="168"/>
    </row>
    <row r="141" spans="1:10" x14ac:dyDescent="0.3">
      <c r="A141" s="165"/>
      <c r="B141" s="169"/>
      <c r="C141" s="170"/>
      <c r="D141" s="170"/>
      <c r="E141" s="170"/>
      <c r="F141" s="170"/>
      <c r="G141" s="170"/>
      <c r="H141" s="170"/>
      <c r="I141" s="170"/>
      <c r="J141" s="171"/>
    </row>
    <row r="142" spans="1:10" x14ac:dyDescent="0.3">
      <c r="A142" s="165"/>
      <c r="B142" s="169"/>
      <c r="C142" s="170"/>
      <c r="D142" s="170"/>
      <c r="E142" s="170"/>
      <c r="F142" s="170"/>
      <c r="G142" s="170"/>
      <c r="H142" s="170"/>
      <c r="I142" s="170"/>
      <c r="J142" s="171"/>
    </row>
    <row r="143" spans="1:10" x14ac:dyDescent="0.3">
      <c r="A143" s="165"/>
      <c r="B143" s="169"/>
      <c r="C143" s="170"/>
      <c r="D143" s="170"/>
      <c r="E143" s="170"/>
      <c r="F143" s="170"/>
      <c r="G143" s="170"/>
      <c r="H143" s="170"/>
      <c r="I143" s="170"/>
      <c r="J143" s="171"/>
    </row>
    <row r="144" spans="1:10" x14ac:dyDescent="0.3">
      <c r="A144" s="165"/>
      <c r="B144" s="169"/>
      <c r="C144" s="170"/>
      <c r="D144" s="170"/>
      <c r="E144" s="170"/>
      <c r="F144" s="170"/>
      <c r="G144" s="170"/>
      <c r="H144" s="170"/>
      <c r="I144" s="170"/>
      <c r="J144" s="171"/>
    </row>
    <row r="145" spans="1:10" x14ac:dyDescent="0.3">
      <c r="A145" s="165"/>
      <c r="B145" s="169"/>
      <c r="C145" s="170"/>
      <c r="D145" s="170"/>
      <c r="E145" s="170"/>
      <c r="F145" s="170"/>
      <c r="G145" s="170"/>
      <c r="H145" s="170"/>
      <c r="I145" s="170"/>
      <c r="J145" s="171"/>
    </row>
    <row r="146" spans="1:10" x14ac:dyDescent="0.3">
      <c r="A146" s="165"/>
      <c r="B146" s="169"/>
      <c r="C146" s="170"/>
      <c r="D146" s="170"/>
      <c r="E146" s="170"/>
      <c r="F146" s="170"/>
      <c r="G146" s="170"/>
      <c r="H146" s="170"/>
      <c r="I146" s="170"/>
      <c r="J146" s="171"/>
    </row>
    <row r="147" spans="1:10" ht="15" thickBot="1" x14ac:dyDescent="0.35">
      <c r="A147" s="165"/>
      <c r="B147" s="172"/>
      <c r="C147" s="173"/>
      <c r="D147" s="173"/>
      <c r="E147" s="173"/>
      <c r="F147" s="173"/>
      <c r="G147" s="173"/>
      <c r="H147" s="173"/>
      <c r="I147" s="173"/>
      <c r="J147" s="174"/>
    </row>
    <row r="148" spans="1:10" x14ac:dyDescent="0.3">
      <c r="A148" s="47"/>
      <c r="B148" s="47"/>
      <c r="C148" s="47"/>
      <c r="D148" s="47"/>
      <c r="E148" s="47"/>
      <c r="F148" s="47"/>
      <c r="G148" s="47"/>
      <c r="H148" s="47"/>
      <c r="I148" s="47"/>
      <c r="J148" s="47"/>
    </row>
    <row r="149" spans="1:10" s="3" customFormat="1" ht="19.5" customHeight="1" thickBot="1" x14ac:dyDescent="0.35">
      <c r="A149" s="161" t="s">
        <v>146</v>
      </c>
      <c r="B149" s="161"/>
      <c r="C149" s="161"/>
      <c r="D149" s="161"/>
      <c r="E149" s="161"/>
      <c r="F149" s="161"/>
      <c r="G149" s="161"/>
      <c r="H149" s="161"/>
      <c r="I149" s="72"/>
      <c r="J149" s="72"/>
    </row>
    <row r="150" spans="1:10" ht="27" customHeight="1" x14ac:dyDescent="0.3">
      <c r="A150" s="165"/>
      <c r="B150" s="166"/>
      <c r="C150" s="167"/>
      <c r="D150" s="167"/>
      <c r="E150" s="167"/>
      <c r="F150" s="167"/>
      <c r="G150" s="167"/>
      <c r="H150" s="167"/>
      <c r="I150" s="167"/>
      <c r="J150" s="168"/>
    </row>
    <row r="151" spans="1:10" x14ac:dyDescent="0.3">
      <c r="A151" s="165"/>
      <c r="B151" s="169"/>
      <c r="C151" s="170"/>
      <c r="D151" s="170"/>
      <c r="E151" s="170"/>
      <c r="F151" s="170"/>
      <c r="G151" s="170"/>
      <c r="H151" s="170"/>
      <c r="I151" s="170"/>
      <c r="J151" s="171"/>
    </row>
    <row r="152" spans="1:10" x14ac:dyDescent="0.3">
      <c r="A152" s="165"/>
      <c r="B152" s="169"/>
      <c r="C152" s="170"/>
      <c r="D152" s="170"/>
      <c r="E152" s="170"/>
      <c r="F152" s="170"/>
      <c r="G152" s="170"/>
      <c r="H152" s="170"/>
      <c r="I152" s="170"/>
      <c r="J152" s="171"/>
    </row>
    <row r="153" spans="1:10" x14ac:dyDescent="0.3">
      <c r="A153" s="165"/>
      <c r="B153" s="169"/>
      <c r="C153" s="170"/>
      <c r="D153" s="170"/>
      <c r="E153" s="170"/>
      <c r="F153" s="170"/>
      <c r="G153" s="170"/>
      <c r="H153" s="170"/>
      <c r="I153" s="170"/>
      <c r="J153" s="171"/>
    </row>
    <row r="154" spans="1:10" x14ac:dyDescent="0.3">
      <c r="A154" s="165"/>
      <c r="B154" s="169"/>
      <c r="C154" s="170"/>
      <c r="D154" s="170"/>
      <c r="E154" s="170"/>
      <c r="F154" s="170"/>
      <c r="G154" s="170"/>
      <c r="H154" s="170"/>
      <c r="I154" s="170"/>
      <c r="J154" s="171"/>
    </row>
    <row r="155" spans="1:10" x14ac:dyDescent="0.3">
      <c r="A155" s="165"/>
      <c r="B155" s="169"/>
      <c r="C155" s="170"/>
      <c r="D155" s="170"/>
      <c r="E155" s="170"/>
      <c r="F155" s="170"/>
      <c r="G155" s="170"/>
      <c r="H155" s="170"/>
      <c r="I155" s="170"/>
      <c r="J155" s="171"/>
    </row>
    <row r="156" spans="1:10" x14ac:dyDescent="0.3">
      <c r="A156" s="165"/>
      <c r="B156" s="169"/>
      <c r="C156" s="170"/>
      <c r="D156" s="170"/>
      <c r="E156" s="170"/>
      <c r="F156" s="170"/>
      <c r="G156" s="170"/>
      <c r="H156" s="170"/>
      <c r="I156" s="170"/>
      <c r="J156" s="171"/>
    </row>
    <row r="157" spans="1:10" ht="15" thickBot="1" x14ac:dyDescent="0.35">
      <c r="A157" s="165"/>
      <c r="B157" s="172"/>
      <c r="C157" s="173"/>
      <c r="D157" s="173"/>
      <c r="E157" s="173"/>
      <c r="F157" s="173"/>
      <c r="G157" s="173"/>
      <c r="H157" s="173"/>
      <c r="I157" s="173"/>
      <c r="J157" s="174"/>
    </row>
    <row r="158" spans="1:10" ht="7.5" customHeight="1" x14ac:dyDescent="0.3"/>
    <row r="159" spans="1:10" ht="15.6" x14ac:dyDescent="0.3">
      <c r="A159" s="175" t="s">
        <v>2</v>
      </c>
      <c r="B159" s="176"/>
      <c r="C159" s="176"/>
      <c r="D159" s="176"/>
      <c r="E159" s="176"/>
      <c r="F159" s="176"/>
      <c r="G159" s="177"/>
      <c r="I159" s="178" t="s">
        <v>147</v>
      </c>
      <c r="J159" s="179"/>
    </row>
    <row r="160" spans="1:10" x14ac:dyDescent="0.3">
      <c r="A160" s="146" t="s">
        <v>148</v>
      </c>
      <c r="B160" s="147"/>
      <c r="C160" s="147"/>
      <c r="D160" s="147"/>
      <c r="E160" s="147"/>
      <c r="F160" s="147"/>
      <c r="G160" s="148"/>
      <c r="I160" s="155" t="s">
        <v>149</v>
      </c>
      <c r="J160" s="156"/>
    </row>
    <row r="161" spans="1:10" x14ac:dyDescent="0.3">
      <c r="A161" s="149"/>
      <c r="B161" s="150"/>
      <c r="C161" s="150"/>
      <c r="D161" s="150"/>
      <c r="E161" s="150"/>
      <c r="F161" s="150"/>
      <c r="G161" s="151"/>
      <c r="I161" s="157"/>
      <c r="J161" s="158"/>
    </row>
    <row r="162" spans="1:10" x14ac:dyDescent="0.3">
      <c r="A162" s="149"/>
      <c r="B162" s="150"/>
      <c r="C162" s="150"/>
      <c r="D162" s="150"/>
      <c r="E162" s="150"/>
      <c r="F162" s="150"/>
      <c r="G162" s="151"/>
      <c r="I162" s="157"/>
      <c r="J162" s="158"/>
    </row>
    <row r="163" spans="1:10" x14ac:dyDescent="0.3">
      <c r="A163" s="149"/>
      <c r="B163" s="150"/>
      <c r="C163" s="150"/>
      <c r="D163" s="150"/>
      <c r="E163" s="150"/>
      <c r="F163" s="150"/>
      <c r="G163" s="151"/>
      <c r="I163" s="157"/>
      <c r="J163" s="158"/>
    </row>
    <row r="164" spans="1:10" x14ac:dyDescent="0.3">
      <c r="A164" s="149"/>
      <c r="B164" s="150"/>
      <c r="C164" s="150"/>
      <c r="D164" s="150"/>
      <c r="E164" s="150"/>
      <c r="F164" s="150"/>
      <c r="G164" s="151"/>
      <c r="I164" s="157"/>
      <c r="J164" s="158"/>
    </row>
    <row r="165" spans="1:10" x14ac:dyDescent="0.3">
      <c r="A165" s="149"/>
      <c r="B165" s="150"/>
      <c r="C165" s="150"/>
      <c r="D165" s="150"/>
      <c r="E165" s="150"/>
      <c r="F165" s="150"/>
      <c r="G165" s="151"/>
      <c r="I165" s="157"/>
      <c r="J165" s="158"/>
    </row>
    <row r="166" spans="1:10" x14ac:dyDescent="0.3">
      <c r="A166" s="149"/>
      <c r="B166" s="150"/>
      <c r="C166" s="150"/>
      <c r="D166" s="150"/>
      <c r="E166" s="150"/>
      <c r="F166" s="150"/>
      <c r="G166" s="151"/>
      <c r="I166" s="157"/>
      <c r="J166" s="158"/>
    </row>
    <row r="167" spans="1:10" x14ac:dyDescent="0.3">
      <c r="A167" s="152"/>
      <c r="B167" s="153"/>
      <c r="C167" s="153"/>
      <c r="D167" s="153"/>
      <c r="E167" s="153"/>
      <c r="F167" s="153"/>
      <c r="G167" s="154"/>
      <c r="I167" s="159"/>
      <c r="J167" s="160"/>
    </row>
  </sheetData>
  <sheetProtection algorithmName="SHA-512" hashValue="rgy7s5hQHAaYAcw9Uy2yOzKPqqh2gBtKHrNkbTgH6w6+M3CQwrYdb54MIHI2SKgo1HOqvY2BmDSPzOmhi8xUFQ==" saltValue="i6d74GNEA7Qn4vk8Blglhw==" spinCount="100000" sheet="1" objects="1" scenarios="1"/>
  <mergeCells count="130">
    <mergeCell ref="B59:E59"/>
    <mergeCell ref="B60:E60"/>
    <mergeCell ref="B61:E61"/>
    <mergeCell ref="B62:E62"/>
    <mergeCell ref="B63:E63"/>
    <mergeCell ref="B150:J157"/>
    <mergeCell ref="A159:G159"/>
    <mergeCell ref="I159:J159"/>
    <mergeCell ref="A160:G167"/>
    <mergeCell ref="I160:J167"/>
    <mergeCell ref="B140:J147"/>
    <mergeCell ref="A149:H149"/>
    <mergeCell ref="A150:A157"/>
    <mergeCell ref="B132:E132"/>
    <mergeCell ref="B133:E133"/>
    <mergeCell ref="B134:E134"/>
    <mergeCell ref="B137:I137"/>
    <mergeCell ref="A139:H139"/>
    <mergeCell ref="A140:A147"/>
    <mergeCell ref="B125:E125"/>
    <mergeCell ref="B127:E127"/>
    <mergeCell ref="B128:E128"/>
    <mergeCell ref="B129:E129"/>
    <mergeCell ref="B130:E130"/>
    <mergeCell ref="B131:E131"/>
    <mergeCell ref="B119:E119"/>
    <mergeCell ref="B120:E120"/>
    <mergeCell ref="B121:E121"/>
    <mergeCell ref="B123:E123"/>
    <mergeCell ref="B124:E124"/>
    <mergeCell ref="B126:E126"/>
    <mergeCell ref="B113:E113"/>
    <mergeCell ref="B114:E114"/>
    <mergeCell ref="B115:E115"/>
    <mergeCell ref="B116:E116"/>
    <mergeCell ref="B118:E118"/>
    <mergeCell ref="B107:E107"/>
    <mergeCell ref="B108:E108"/>
    <mergeCell ref="B109:E109"/>
    <mergeCell ref="B110:E110"/>
    <mergeCell ref="B111:E111"/>
    <mergeCell ref="B112:E112"/>
    <mergeCell ref="B100:E100"/>
    <mergeCell ref="B101:E101"/>
    <mergeCell ref="B102:E102"/>
    <mergeCell ref="B104:E104"/>
    <mergeCell ref="B105:E105"/>
    <mergeCell ref="B106:E106"/>
    <mergeCell ref="B93:E93"/>
    <mergeCell ref="B94:E94"/>
    <mergeCell ref="B95:E95"/>
    <mergeCell ref="B98:E98"/>
    <mergeCell ref="B99:E99"/>
    <mergeCell ref="B96:E96"/>
    <mergeCell ref="B103:E103"/>
    <mergeCell ref="B97:E97"/>
    <mergeCell ref="B85:E85"/>
    <mergeCell ref="B86:E86"/>
    <mergeCell ref="B87:E87"/>
    <mergeCell ref="B90:E90"/>
    <mergeCell ref="B92:E92"/>
    <mergeCell ref="B78:E78"/>
    <mergeCell ref="B83:E83"/>
    <mergeCell ref="B84:E84"/>
    <mergeCell ref="B81:E81"/>
    <mergeCell ref="B89:E89"/>
    <mergeCell ref="B91:E91"/>
    <mergeCell ref="B80:E80"/>
    <mergeCell ref="B82:E82"/>
    <mergeCell ref="B88:E88"/>
    <mergeCell ref="B71:E71"/>
    <mergeCell ref="B73:E73"/>
    <mergeCell ref="B74:E74"/>
    <mergeCell ref="B75:E75"/>
    <mergeCell ref="B76:E76"/>
    <mergeCell ref="B77:E77"/>
    <mergeCell ref="B65:E65"/>
    <mergeCell ref="B66:E66"/>
    <mergeCell ref="B68:E68"/>
    <mergeCell ref="B69:E69"/>
    <mergeCell ref="B70:E70"/>
    <mergeCell ref="B72:E72"/>
    <mergeCell ref="B67:E67"/>
    <mergeCell ref="B52:E52"/>
    <mergeCell ref="B53:E53"/>
    <mergeCell ref="B54:E54"/>
    <mergeCell ref="B57:E57"/>
    <mergeCell ref="B44:E44"/>
    <mergeCell ref="B45:E45"/>
    <mergeCell ref="B46:E46"/>
    <mergeCell ref="B48:E48"/>
    <mergeCell ref="B49:E49"/>
    <mergeCell ref="B50:E50"/>
    <mergeCell ref="B51:E51"/>
    <mergeCell ref="B47:E47"/>
    <mergeCell ref="B42:E42"/>
    <mergeCell ref="B24:E24"/>
    <mergeCell ref="B25:E25"/>
    <mergeCell ref="B26:E26"/>
    <mergeCell ref="B27:E27"/>
    <mergeCell ref="B28:E28"/>
    <mergeCell ref="B29:E29"/>
    <mergeCell ref="A14:B14"/>
    <mergeCell ref="C14:J14"/>
    <mergeCell ref="A17:J17"/>
    <mergeCell ref="B20:E20"/>
    <mergeCell ref="B21:E21"/>
    <mergeCell ref="B22:E22"/>
    <mergeCell ref="B37:E37"/>
    <mergeCell ref="B39:E39"/>
    <mergeCell ref="B41:E41"/>
    <mergeCell ref="B31:E31"/>
    <mergeCell ref="B32:E32"/>
    <mergeCell ref="B33:E33"/>
    <mergeCell ref="B35:E35"/>
    <mergeCell ref="B36:E36"/>
    <mergeCell ref="B40:E40"/>
    <mergeCell ref="A11:B11"/>
    <mergeCell ref="C11:J11"/>
    <mergeCell ref="A12:B12"/>
    <mergeCell ref="C12:J12"/>
    <mergeCell ref="A13:B13"/>
    <mergeCell ref="C13:J13"/>
    <mergeCell ref="I1:J1"/>
    <mergeCell ref="A4:J6"/>
    <mergeCell ref="A8:J8"/>
    <mergeCell ref="A9:B9"/>
    <mergeCell ref="C9:J9"/>
    <mergeCell ref="A10:B10"/>
    <mergeCell ref="C10:J10"/>
  </mergeCells>
  <pageMargins left="0.25" right="0.25" top="0.75" bottom="0.75" header="0.3" footer="0.3"/>
  <pageSetup paperSize="9" scale="16" orientation="portrait" r:id="rId1"/>
  <headerFooter scaleWithDoc="0" alignWithMargins="0"/>
  <extLst>
    <ext xmlns:x14="http://schemas.microsoft.com/office/spreadsheetml/2009/9/main" uri="{CCE6A557-97BC-4b89-ADB6-D9C93CAAB3DF}">
      <x14:dataValidations xmlns:xm="http://schemas.microsoft.com/office/excel/2006/main" count="4">
        <x14:dataValidation type="list" allowBlank="1" showInputMessage="1" showErrorMessage="1" xr:uid="{AAA62170-36EA-48B8-B749-A70ADC2A5418}">
          <x14:formula1>
            <xm:f>Eenheden!$A$1:$A$8</xm:f>
          </x14:formula1>
          <xm:sqref>G124:G133</xm:sqref>
        </x14:dataValidation>
        <x14:dataValidation type="list" allowBlank="1" showInputMessage="1" showErrorMessage="1" xr:uid="{D75D7F50-3C35-41E4-B832-9BF52EB2D3B3}">
          <x14:formula1>
            <xm:f>Eenheden!$A$1:$A$7</xm:f>
          </x14:formula1>
          <xm:sqref>G76:G77 G104:G105 G119:G120 G114:G115 G91:G92</xm:sqref>
        </x14:dataValidation>
        <x14:dataValidation type="list" allowBlank="1" showInputMessage="1" showErrorMessage="1" xr:uid="{C781B3B9-253F-412A-9477-A9400CDF35E7}">
          <x14:formula1>
            <xm:f>Eenheden!$A$1:$A$6</xm:f>
          </x14:formula1>
          <xm:sqref>G25:G28 G32 G36 G40:G41</xm:sqref>
        </x14:dataValidation>
        <x14:dataValidation type="list" allowBlank="1" showInputMessage="1" showErrorMessage="1" xr:uid="{19EF72BB-FF43-4AD9-A329-1DEF33A01F11}">
          <x14:formula1>
            <xm:f>Eenheden!$A$1:$A$5</xm:f>
          </x14:formula1>
          <xm:sqref>G21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D292C828DABF49B863D57304BFAA68" ma:contentTypeVersion="4" ma:contentTypeDescription="Een nieuw document maken." ma:contentTypeScope="" ma:versionID="a68c84e8052d87badcbbb81903c41a97">
  <xsd:schema xmlns:xsd="http://www.w3.org/2001/XMLSchema" xmlns:xs="http://www.w3.org/2001/XMLSchema" xmlns:p="http://schemas.microsoft.com/office/2006/metadata/properties" xmlns:ns2="5fe005db-c36d-447e-9c49-d9aef136eaa8" targetNamespace="http://schemas.microsoft.com/office/2006/metadata/properties" ma:root="true" ma:fieldsID="813607500dd837caa49af78709f47d55" ns2:_="">
    <xsd:import namespace="5fe005db-c36d-447e-9c49-d9aef136e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005db-c36d-447e-9c49-d9aef136ea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D038D5-3F04-4A14-A794-F7F8F3DCD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005db-c36d-447e-9c49-d9aef136e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C40FD-7D4F-4FF7-A9F0-8F5C2B6B261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638519C-2B16-437B-957B-9CA25404C0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Invulinstructie</vt:lpstr>
      <vt:lpstr>Totaalblad</vt:lpstr>
      <vt:lpstr>Beesel</vt:lpstr>
      <vt:lpstr>Bergen</vt:lpstr>
      <vt:lpstr>Gennep</vt:lpstr>
      <vt:lpstr>Horst aan de Maas</vt:lpstr>
      <vt:lpstr>Peel en Maas</vt:lpstr>
      <vt:lpstr>Venlo</vt:lpstr>
      <vt:lpstr>Venray</vt:lpstr>
      <vt:lpstr>PBI</vt:lpstr>
      <vt:lpstr>Eenheden</vt:lpstr>
      <vt:lpstr>Invulinstructie!Afdrukbereik</vt:lpstr>
      <vt:lpstr>Totaalblad!Afdrukbereik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Jolien Mestrom</dc:creator>
  <cp:keywords/>
  <dc:description/>
  <cp:lastModifiedBy>Manon van Erp</cp:lastModifiedBy>
  <cp:revision/>
  <dcterms:created xsi:type="dcterms:W3CDTF">2018-01-18T10:10:58Z</dcterms:created>
  <dcterms:modified xsi:type="dcterms:W3CDTF">2025-02-14T10:19:17Z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0x0101008BD292C828DABF49B863D57304BFAA68</vt:lpwstr>
  </property>
  <property fmtid="{D5CDD505-2E9C-101B-9397-08002B2CF9AE}" pid="3" name="MediaServiceImageTags">
    <vt:lpwstr/>
  </property>
  <property fmtid="{D5CDD505-2E9C-101B-9397-08002B2CF9AE}" pid="4" name="Order">
    <vt:r8>16802400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