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mgrsdln.sharepoint.com/sites/SP_Contractbeheer/Beheer/Productieverantwoording/Productieverantwoording 2024/Formats/"/>
    </mc:Choice>
  </mc:AlternateContent>
  <xr:revisionPtr revIDLastSave="1001" documentId="8_{BFB92C8A-DFAD-4EFD-AF34-296A6BF3EFB7}" xr6:coauthVersionLast="47" xr6:coauthVersionMax="47" xr10:uidLastSave="{6F83039C-FA91-4A57-A4CF-EA033E31CD54}"/>
  <workbookProtection workbookAlgorithmName="SHA-512" workbookHashValue="y1T4shaTn7zm73mkNxTMGP85fT1iyI4usaliUpEgSe5Tqb6j7xSgwxElEBHzgG+R43WXqwi/hc6NibQ6kpjNnw==" workbookSaltValue="+nsZF1+k4ELGmED74Pp5kQ==" workbookSpinCount="100000" lockStructure="1"/>
  <bookViews>
    <workbookView xWindow="28680" yWindow="-120" windowWidth="29040" windowHeight="15720" activeTab="1" xr2:uid="{00000000-000D-0000-FFFF-FFFF00000000}"/>
  </bookViews>
  <sheets>
    <sheet name="Invulinstructie" sheetId="15" r:id="rId1"/>
    <sheet name="Totaalblad" sheetId="14" r:id="rId2"/>
    <sheet name="Beesel" sheetId="9" r:id="rId3"/>
    <sheet name="Bergen" sheetId="73" r:id="rId4"/>
    <sheet name="Gennep" sheetId="68" r:id="rId5"/>
    <sheet name="Horst aan de Maas" sheetId="67" r:id="rId6"/>
    <sheet name="Peel en Maas" sheetId="66" r:id="rId7"/>
    <sheet name="Venlo" sheetId="71" r:id="rId8"/>
    <sheet name="Venray" sheetId="65" r:id="rId9"/>
    <sheet name="PBI" sheetId="72" state="hidden" r:id="rId10"/>
    <sheet name="Eenheden" sheetId="27" state="hidden" r:id="rId11"/>
  </sheets>
  <definedNames>
    <definedName name="_xlnm.Print_Area" localSheetId="0">Invulinstructie!$A$1:$I$29</definedName>
    <definedName name="_xlnm.Print_Area" localSheetId="1">Totaalblad!$A$1:$N$42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21" i="72" l="1"/>
  <c r="D320" i="72"/>
  <c r="D319" i="72"/>
  <c r="D318" i="72"/>
  <c r="D317" i="72"/>
  <c r="D316" i="72"/>
  <c r="D315" i="72"/>
  <c r="D314" i="72"/>
  <c r="D313" i="72"/>
  <c r="D312" i="72"/>
  <c r="D311" i="72"/>
  <c r="D310" i="72"/>
  <c r="D309" i="72"/>
  <c r="D308" i="72"/>
  <c r="D307" i="72"/>
  <c r="D306" i="72"/>
  <c r="D305" i="72"/>
  <c r="D304" i="72"/>
  <c r="D303" i="72"/>
  <c r="D302" i="72"/>
  <c r="D301" i="72"/>
  <c r="D300" i="72"/>
  <c r="D299" i="72"/>
  <c r="D298" i="72"/>
  <c r="D297" i="72"/>
  <c r="D288" i="72"/>
  <c r="D287" i="72"/>
  <c r="D286" i="72"/>
  <c r="D285" i="72"/>
  <c r="D284" i="72"/>
  <c r="D283" i="72"/>
  <c r="D282" i="72"/>
  <c r="D281" i="72"/>
  <c r="D280" i="72"/>
  <c r="D279" i="72"/>
  <c r="D278" i="72"/>
  <c r="D276" i="72"/>
  <c r="D275" i="72"/>
  <c r="D274" i="72"/>
  <c r="D273" i="72"/>
  <c r="D272" i="72"/>
  <c r="D271" i="72"/>
  <c r="D270" i="72"/>
  <c r="D269" i="72"/>
  <c r="D268" i="72"/>
  <c r="D267" i="72"/>
  <c r="D266" i="72"/>
  <c r="D265" i="72"/>
  <c r="D264" i="72"/>
  <c r="D263" i="72"/>
  <c r="D262" i="72"/>
  <c r="D261" i="72"/>
  <c r="D260" i="72"/>
  <c r="D259" i="72"/>
  <c r="D258" i="72"/>
  <c r="D257" i="72"/>
  <c r="D253" i="72"/>
  <c r="D252" i="72"/>
  <c r="D251" i="72"/>
  <c r="D248" i="72"/>
  <c r="D242" i="72"/>
  <c r="D241" i="72"/>
  <c r="D240" i="72"/>
  <c r="D239" i="72"/>
  <c r="D238" i="72"/>
  <c r="D237" i="72"/>
  <c r="D236" i="72"/>
  <c r="D235" i="72"/>
  <c r="D234" i="72"/>
  <c r="D233" i="72"/>
  <c r="D232" i="72"/>
  <c r="C9" i="73"/>
  <c r="A232" i="72" s="1"/>
  <c r="D230" i="72"/>
  <c r="D229" i="72"/>
  <c r="D228" i="72"/>
  <c r="D227" i="72"/>
  <c r="D226" i="72"/>
  <c r="D225" i="72"/>
  <c r="D224" i="72"/>
  <c r="D223" i="72"/>
  <c r="D222" i="72"/>
  <c r="D221" i="72"/>
  <c r="D220" i="72"/>
  <c r="D219" i="72"/>
  <c r="D218" i="72"/>
  <c r="D217" i="72"/>
  <c r="D216" i="72"/>
  <c r="D215" i="72"/>
  <c r="D214" i="72"/>
  <c r="D213" i="72"/>
  <c r="D212" i="72"/>
  <c r="D211" i="72"/>
  <c r="D209" i="72"/>
  <c r="D207" i="72"/>
  <c r="D206" i="72"/>
  <c r="D205" i="72"/>
  <c r="D204" i="72"/>
  <c r="D203" i="72"/>
  <c r="D202" i="72"/>
  <c r="D201" i="72"/>
  <c r="D200" i="72"/>
  <c r="D199" i="72"/>
  <c r="D198" i="72"/>
  <c r="D197" i="72"/>
  <c r="D196" i="72"/>
  <c r="D195" i="72"/>
  <c r="D194" i="72"/>
  <c r="D193" i="72"/>
  <c r="D192" i="72"/>
  <c r="D191" i="72"/>
  <c r="D190" i="72"/>
  <c r="D189" i="72"/>
  <c r="D188" i="72"/>
  <c r="D187" i="72"/>
  <c r="D186" i="72"/>
  <c r="D184" i="72"/>
  <c r="D183" i="72"/>
  <c r="D182" i="72"/>
  <c r="D181" i="72"/>
  <c r="D180" i="72"/>
  <c r="D179" i="72"/>
  <c r="D178" i="72"/>
  <c r="D177" i="72"/>
  <c r="D176" i="72"/>
  <c r="D175" i="72"/>
  <c r="D174" i="72"/>
  <c r="D173" i="72"/>
  <c r="D172" i="72"/>
  <c r="D171" i="72"/>
  <c r="D170" i="72"/>
  <c r="D169" i="72"/>
  <c r="D168" i="72"/>
  <c r="D167" i="72"/>
  <c r="D166" i="72"/>
  <c r="D165" i="72"/>
  <c r="D163" i="72"/>
  <c r="D161" i="72"/>
  <c r="D160" i="72"/>
  <c r="D159" i="72"/>
  <c r="D158" i="72"/>
  <c r="D157" i="72"/>
  <c r="D156" i="72"/>
  <c r="D155" i="72"/>
  <c r="D154" i="72"/>
  <c r="D153" i="72"/>
  <c r="D152" i="72"/>
  <c r="D151" i="72"/>
  <c r="D150" i="72"/>
  <c r="D149" i="72"/>
  <c r="D148" i="72"/>
  <c r="D147" i="72"/>
  <c r="D146" i="72"/>
  <c r="D145" i="72"/>
  <c r="D144" i="72"/>
  <c r="D143" i="72"/>
  <c r="D142" i="72"/>
  <c r="D141" i="72"/>
  <c r="D140" i="72"/>
  <c r="D138" i="72"/>
  <c r="D137" i="72"/>
  <c r="D136" i="72"/>
  <c r="D135" i="72"/>
  <c r="D134" i="72"/>
  <c r="D133" i="72"/>
  <c r="D132" i="72"/>
  <c r="D131" i="72"/>
  <c r="D130" i="72"/>
  <c r="D129" i="72"/>
  <c r="D128" i="72"/>
  <c r="D127" i="72"/>
  <c r="D126" i="72"/>
  <c r="D125" i="72"/>
  <c r="D124" i="72"/>
  <c r="D123" i="72"/>
  <c r="D122" i="72"/>
  <c r="D121" i="72"/>
  <c r="D120" i="72"/>
  <c r="D119" i="72"/>
  <c r="D117" i="72"/>
  <c r="D115" i="72"/>
  <c r="D114" i="72"/>
  <c r="D113" i="72"/>
  <c r="D112" i="72"/>
  <c r="D111" i="72"/>
  <c r="D110" i="72"/>
  <c r="D109" i="72"/>
  <c r="D108" i="72"/>
  <c r="D107" i="72"/>
  <c r="D106" i="72"/>
  <c r="D105" i="72"/>
  <c r="D104" i="72"/>
  <c r="D103" i="72"/>
  <c r="D102" i="72"/>
  <c r="D101" i="72"/>
  <c r="D100" i="72"/>
  <c r="D99" i="72"/>
  <c r="D98" i="72"/>
  <c r="D97" i="72"/>
  <c r="D96" i="72"/>
  <c r="D95" i="72"/>
  <c r="D94" i="72"/>
  <c r="D92" i="72"/>
  <c r="D91" i="72"/>
  <c r="D90" i="72"/>
  <c r="D89" i="72"/>
  <c r="D88" i="72"/>
  <c r="D87" i="72"/>
  <c r="D86" i="72"/>
  <c r="D85" i="72"/>
  <c r="D84" i="72"/>
  <c r="D83" i="72"/>
  <c r="D82" i="72"/>
  <c r="D81" i="72"/>
  <c r="D80" i="72"/>
  <c r="D79" i="72"/>
  <c r="D78" i="72"/>
  <c r="D77" i="72"/>
  <c r="D76" i="72"/>
  <c r="D75" i="72"/>
  <c r="D74" i="72"/>
  <c r="D73" i="72"/>
  <c r="D71" i="72"/>
  <c r="D69" i="72"/>
  <c r="D68" i="72"/>
  <c r="D67" i="72"/>
  <c r="D66" i="72"/>
  <c r="D65" i="72"/>
  <c r="D64" i="72"/>
  <c r="D63" i="72"/>
  <c r="D62" i="72"/>
  <c r="D61" i="72"/>
  <c r="D60" i="72"/>
  <c r="D59" i="72"/>
  <c r="D58" i="72"/>
  <c r="D57" i="72"/>
  <c r="D56" i="72"/>
  <c r="D55" i="72"/>
  <c r="D54" i="72"/>
  <c r="D53" i="72"/>
  <c r="D52" i="72"/>
  <c r="D51" i="72"/>
  <c r="D50" i="72"/>
  <c r="D49" i="72"/>
  <c r="D48" i="72"/>
  <c r="D45" i="72"/>
  <c r="D44" i="72"/>
  <c r="D43" i="72"/>
  <c r="D41" i="72"/>
  <c r="D40" i="72"/>
  <c r="D39" i="72"/>
  <c r="D38" i="72"/>
  <c r="D37" i="72"/>
  <c r="D36" i="72"/>
  <c r="D35" i="72"/>
  <c r="D34" i="72"/>
  <c r="D33" i="72"/>
  <c r="D32" i="72"/>
  <c r="D31" i="72"/>
  <c r="D30" i="72"/>
  <c r="D29" i="72"/>
  <c r="D28" i="72"/>
  <c r="D27" i="72"/>
  <c r="D25" i="72"/>
  <c r="D24" i="72"/>
  <c r="D23" i="72"/>
  <c r="D22" i="72"/>
  <c r="D21" i="72"/>
  <c r="D20" i="72"/>
  <c r="D19" i="72"/>
  <c r="D18" i="72"/>
  <c r="D17" i="72"/>
  <c r="D16" i="72"/>
  <c r="D15" i="72"/>
  <c r="D14" i="72"/>
  <c r="D13" i="72"/>
  <c r="D12" i="72"/>
  <c r="D11" i="72"/>
  <c r="D10" i="72"/>
  <c r="D9" i="72"/>
  <c r="D8" i="72"/>
  <c r="D7" i="72"/>
  <c r="D6" i="72"/>
  <c r="D5" i="72"/>
  <c r="D4" i="72"/>
  <c r="D3" i="72"/>
  <c r="D2" i="72"/>
  <c r="A276" i="72" l="1"/>
  <c r="A273" i="72"/>
  <c r="A275" i="72"/>
  <c r="A261" i="72"/>
  <c r="A234" i="72"/>
  <c r="A277" i="72"/>
  <c r="A264" i="72"/>
  <c r="A265" i="72"/>
  <c r="A266" i="72"/>
  <c r="A269" i="72"/>
  <c r="A245" i="72"/>
  <c r="A260" i="72"/>
  <c r="A247" i="72"/>
  <c r="A235" i="72"/>
  <c r="A236" i="72"/>
  <c r="A252" i="72"/>
  <c r="A239" i="72"/>
  <c r="A254" i="72"/>
  <c r="A241" i="72"/>
  <c r="A255" i="72"/>
  <c r="A270" i="72"/>
  <c r="A248" i="72"/>
  <c r="A249" i="72"/>
  <c r="A251" i="72"/>
  <c r="A253" i="72"/>
  <c r="A240" i="72"/>
  <c r="A242" i="72"/>
  <c r="A257" i="72"/>
  <c r="A271" i="72"/>
  <c r="A259" i="72"/>
  <c r="A246" i="72"/>
  <c r="A233" i="72"/>
  <c r="A263" i="72"/>
  <c r="A237" i="72"/>
  <c r="A267" i="72"/>
  <c r="A243" i="72"/>
  <c r="A258" i="72"/>
  <c r="A272" i="72"/>
  <c r="A238" i="72"/>
  <c r="A244" i="72"/>
  <c r="A250" i="72"/>
  <c r="A256" i="72"/>
  <c r="A262" i="72"/>
  <c r="A268" i="72"/>
  <c r="A274" i="72"/>
  <c r="J158" i="71"/>
  <c r="J157" i="71"/>
  <c r="J156" i="71"/>
  <c r="J155" i="71"/>
  <c r="J154" i="71"/>
  <c r="J153" i="71"/>
  <c r="J152" i="71"/>
  <c r="J151" i="71"/>
  <c r="J150" i="71"/>
  <c r="J149" i="71"/>
  <c r="J145" i="71"/>
  <c r="J146" i="71" s="1"/>
  <c r="J141" i="71"/>
  <c r="J140" i="71"/>
  <c r="J136" i="71"/>
  <c r="J137" i="71" s="1"/>
  <c r="J132" i="71"/>
  <c r="H132" i="71"/>
  <c r="J131" i="71"/>
  <c r="H131" i="71"/>
  <c r="J130" i="71"/>
  <c r="H130" i="71"/>
  <c r="J129" i="71"/>
  <c r="H129" i="71"/>
  <c r="J128" i="71"/>
  <c r="H128" i="71"/>
  <c r="J127" i="71"/>
  <c r="H127" i="71"/>
  <c r="J126" i="71"/>
  <c r="H126" i="71"/>
  <c r="J125" i="71"/>
  <c r="H125" i="71"/>
  <c r="J121" i="71"/>
  <c r="J120" i="71"/>
  <c r="H118" i="71"/>
  <c r="J118" i="71" s="1"/>
  <c r="H117" i="71"/>
  <c r="J117" i="71" s="1"/>
  <c r="J115" i="71"/>
  <c r="J114" i="71"/>
  <c r="H112" i="71"/>
  <c r="J112" i="71" s="1"/>
  <c r="H111" i="71"/>
  <c r="J111" i="71" s="1"/>
  <c r="H110" i="71"/>
  <c r="J110" i="71" s="1"/>
  <c r="J108" i="71"/>
  <c r="J107" i="71"/>
  <c r="H105" i="71"/>
  <c r="J105" i="71" s="1"/>
  <c r="H104" i="71"/>
  <c r="J104" i="71" s="1"/>
  <c r="H103" i="71"/>
  <c r="J103" i="71" s="1"/>
  <c r="J99" i="71"/>
  <c r="H99" i="71"/>
  <c r="J98" i="71"/>
  <c r="H98" i="71"/>
  <c r="J97" i="71"/>
  <c r="H97" i="71"/>
  <c r="J93" i="71"/>
  <c r="J92" i="71"/>
  <c r="H90" i="71"/>
  <c r="J90" i="71" s="1"/>
  <c r="H89" i="71"/>
  <c r="J89" i="71" s="1"/>
  <c r="H88" i="71"/>
  <c r="J88" i="71" s="1"/>
  <c r="J84" i="71"/>
  <c r="H84" i="71"/>
  <c r="J83" i="71"/>
  <c r="H83" i="71"/>
  <c r="H79" i="71"/>
  <c r="J79" i="71" s="1"/>
  <c r="H78" i="71"/>
  <c r="J78" i="71" s="1"/>
  <c r="J74" i="71"/>
  <c r="D296" i="72" s="1"/>
  <c r="H74" i="71"/>
  <c r="J73" i="71"/>
  <c r="D295" i="72" s="1"/>
  <c r="H73" i="71"/>
  <c r="J72" i="71"/>
  <c r="D294" i="72" s="1"/>
  <c r="H72" i="71"/>
  <c r="J71" i="71"/>
  <c r="D293" i="72" s="1"/>
  <c r="H71" i="71"/>
  <c r="J70" i="71"/>
  <c r="D292" i="72" s="1"/>
  <c r="H70" i="71"/>
  <c r="H66" i="71"/>
  <c r="J66" i="71" s="1"/>
  <c r="H65" i="71"/>
  <c r="J65" i="71" s="1"/>
  <c r="H64" i="71"/>
  <c r="J64" i="71" s="1"/>
  <c r="H63" i="71"/>
  <c r="J63" i="71" s="1"/>
  <c r="J59" i="71"/>
  <c r="D291" i="72" s="1"/>
  <c r="H59" i="71"/>
  <c r="J58" i="71"/>
  <c r="D290" i="72" s="1"/>
  <c r="H58" i="71"/>
  <c r="J57" i="71"/>
  <c r="D289" i="72" s="1"/>
  <c r="H57" i="71"/>
  <c r="J56" i="71"/>
  <c r="H56" i="71"/>
  <c r="H52" i="71"/>
  <c r="J52" i="71" s="1"/>
  <c r="H51" i="71"/>
  <c r="J51" i="71" s="1"/>
  <c r="H50" i="71"/>
  <c r="J50" i="71" s="1"/>
  <c r="H49" i="71"/>
  <c r="J49" i="71" s="1"/>
  <c r="J45" i="71"/>
  <c r="J44" i="71"/>
  <c r="J40" i="71"/>
  <c r="J41" i="71" s="1"/>
  <c r="J36" i="71"/>
  <c r="J37" i="71" s="1"/>
  <c r="J32" i="71"/>
  <c r="J33" i="71" s="1"/>
  <c r="J28" i="71"/>
  <c r="J27" i="71"/>
  <c r="J26" i="71"/>
  <c r="J25" i="71"/>
  <c r="J29" i="71" s="1"/>
  <c r="J21" i="71"/>
  <c r="J22" i="71" s="1"/>
  <c r="C14" i="71"/>
  <c r="C13" i="71"/>
  <c r="C12" i="71"/>
  <c r="C11" i="71"/>
  <c r="C10" i="71"/>
  <c r="C9" i="71"/>
  <c r="J168" i="65"/>
  <c r="J167" i="65"/>
  <c r="J166" i="65"/>
  <c r="J165" i="65"/>
  <c r="J164" i="65"/>
  <c r="J163" i="65"/>
  <c r="J162" i="65"/>
  <c r="J161" i="65"/>
  <c r="J160" i="65"/>
  <c r="J159" i="65"/>
  <c r="J169" i="65" s="1"/>
  <c r="J155" i="65"/>
  <c r="J156" i="65" s="1"/>
  <c r="J151" i="65"/>
  <c r="J150" i="65"/>
  <c r="J152" i="65" s="1"/>
  <c r="J146" i="65"/>
  <c r="J147" i="65" s="1"/>
  <c r="J142" i="65"/>
  <c r="J141" i="65"/>
  <c r="H139" i="65"/>
  <c r="J139" i="65" s="1"/>
  <c r="H138" i="65"/>
  <c r="J138" i="65" s="1"/>
  <c r="H137" i="65"/>
  <c r="J137" i="65" s="1"/>
  <c r="H136" i="65"/>
  <c r="J136" i="65" s="1"/>
  <c r="J135" i="65"/>
  <c r="H135" i="65"/>
  <c r="H134" i="65"/>
  <c r="J134" i="65" s="1"/>
  <c r="J132" i="65"/>
  <c r="J131" i="65"/>
  <c r="H129" i="65"/>
  <c r="J129" i="65" s="1"/>
  <c r="H128" i="65"/>
  <c r="J128" i="65" s="1"/>
  <c r="H127" i="65"/>
  <c r="J127" i="65" s="1"/>
  <c r="J126" i="65"/>
  <c r="H126" i="65"/>
  <c r="H125" i="65"/>
  <c r="J125" i="65" s="1"/>
  <c r="H124" i="65"/>
  <c r="J124" i="65" s="1"/>
  <c r="H123" i="65"/>
  <c r="J123" i="65" s="1"/>
  <c r="H122" i="65"/>
  <c r="J122" i="65" s="1"/>
  <c r="H121" i="65"/>
  <c r="J121" i="65" s="1"/>
  <c r="J119" i="65"/>
  <c r="J118" i="65"/>
  <c r="H116" i="65"/>
  <c r="J116" i="65" s="1"/>
  <c r="H115" i="65"/>
  <c r="J115" i="65" s="1"/>
  <c r="H114" i="65"/>
  <c r="J114" i="65" s="1"/>
  <c r="H113" i="65"/>
  <c r="J113" i="65" s="1"/>
  <c r="H112" i="65"/>
  <c r="J112" i="65" s="1"/>
  <c r="J111" i="65"/>
  <c r="H111" i="65"/>
  <c r="H110" i="65"/>
  <c r="J110" i="65" s="1"/>
  <c r="H109" i="65"/>
  <c r="J109" i="65" s="1"/>
  <c r="H108" i="65"/>
  <c r="J108" i="65" s="1"/>
  <c r="J104" i="65"/>
  <c r="J103" i="65"/>
  <c r="H101" i="65"/>
  <c r="J101" i="65" s="1"/>
  <c r="H100" i="65"/>
  <c r="J100" i="65" s="1"/>
  <c r="H99" i="65"/>
  <c r="J99" i="65" s="1"/>
  <c r="J98" i="65"/>
  <c r="H98" i="65"/>
  <c r="H97" i="65"/>
  <c r="J97" i="65" s="1"/>
  <c r="H96" i="65"/>
  <c r="J96" i="65" s="1"/>
  <c r="H95" i="65"/>
  <c r="J95" i="65" s="1"/>
  <c r="H94" i="65"/>
  <c r="J94" i="65" s="1"/>
  <c r="H93" i="65"/>
  <c r="J93" i="65" s="1"/>
  <c r="H89" i="65"/>
  <c r="J89" i="65" s="1"/>
  <c r="H88" i="65"/>
  <c r="J88" i="65" s="1"/>
  <c r="H87" i="65"/>
  <c r="J87" i="65" s="1"/>
  <c r="J86" i="65"/>
  <c r="H86" i="65"/>
  <c r="H85" i="65"/>
  <c r="J85" i="65" s="1"/>
  <c r="H84" i="65"/>
  <c r="J84" i="65" s="1"/>
  <c r="H80" i="65"/>
  <c r="J80" i="65" s="1"/>
  <c r="H79" i="65"/>
  <c r="J79" i="65" s="1"/>
  <c r="H78" i="65"/>
  <c r="J78" i="65" s="1"/>
  <c r="J81" i="65" s="1"/>
  <c r="H74" i="65"/>
  <c r="J74" i="65" s="1"/>
  <c r="H73" i="65"/>
  <c r="J73" i="65" s="1"/>
  <c r="H72" i="65"/>
  <c r="J72" i="65" s="1"/>
  <c r="H71" i="65"/>
  <c r="J71" i="65" s="1"/>
  <c r="H70" i="65"/>
  <c r="J70" i="65" s="1"/>
  <c r="J69" i="65"/>
  <c r="H69" i="65"/>
  <c r="H68" i="65"/>
  <c r="J68" i="65" s="1"/>
  <c r="H67" i="65"/>
  <c r="J67" i="65" s="1"/>
  <c r="H66" i="65"/>
  <c r="J66" i="65" s="1"/>
  <c r="H65" i="65"/>
  <c r="J65" i="65" s="1"/>
  <c r="H64" i="65"/>
  <c r="J64" i="65" s="1"/>
  <c r="J63" i="65"/>
  <c r="H63" i="65"/>
  <c r="H59" i="65"/>
  <c r="J59" i="65" s="1"/>
  <c r="J58" i="65"/>
  <c r="H58" i="65"/>
  <c r="H57" i="65"/>
  <c r="J57" i="65" s="1"/>
  <c r="H56" i="65"/>
  <c r="J56" i="65" s="1"/>
  <c r="H55" i="65"/>
  <c r="J55" i="65" s="1"/>
  <c r="H54" i="65"/>
  <c r="J54" i="65" s="1"/>
  <c r="H53" i="65"/>
  <c r="J53" i="65" s="1"/>
  <c r="J52" i="65"/>
  <c r="H52" i="65"/>
  <c r="H51" i="65"/>
  <c r="J51" i="65" s="1"/>
  <c r="H50" i="65"/>
  <c r="J50" i="65" s="1"/>
  <c r="H49" i="65"/>
  <c r="J49" i="65" s="1"/>
  <c r="J60" i="65" s="1"/>
  <c r="J45" i="65"/>
  <c r="J44" i="65"/>
  <c r="J46" i="65" s="1"/>
  <c r="J40" i="65"/>
  <c r="J41" i="65" s="1"/>
  <c r="J36" i="65"/>
  <c r="J37" i="65" s="1"/>
  <c r="J32" i="65"/>
  <c r="J33" i="65" s="1"/>
  <c r="J28" i="65"/>
  <c r="J27" i="65"/>
  <c r="J29" i="65" s="1"/>
  <c r="J26" i="65"/>
  <c r="J25" i="65"/>
  <c r="J21" i="65"/>
  <c r="J22" i="65" s="1"/>
  <c r="C14" i="65"/>
  <c r="C13" i="65"/>
  <c r="C12" i="65"/>
  <c r="C11" i="65"/>
  <c r="C10" i="65"/>
  <c r="C9" i="65"/>
  <c r="J168" i="66"/>
  <c r="J167" i="66"/>
  <c r="J166" i="66"/>
  <c r="J165" i="66"/>
  <c r="J164" i="66"/>
  <c r="J163" i="66"/>
  <c r="J162" i="66"/>
  <c r="J161" i="66"/>
  <c r="J160" i="66"/>
  <c r="J159" i="66"/>
  <c r="J169" i="66" s="1"/>
  <c r="J155" i="66"/>
  <c r="J156" i="66" s="1"/>
  <c r="J151" i="66"/>
  <c r="J150" i="66"/>
  <c r="J152" i="66" s="1"/>
  <c r="J146" i="66"/>
  <c r="J147" i="66" s="1"/>
  <c r="J142" i="66"/>
  <c r="J141" i="66"/>
  <c r="H139" i="66"/>
  <c r="J139" i="66" s="1"/>
  <c r="H138" i="66"/>
  <c r="J138" i="66" s="1"/>
  <c r="H137" i="66"/>
  <c r="J137" i="66" s="1"/>
  <c r="H136" i="66"/>
  <c r="J136" i="66" s="1"/>
  <c r="H135" i="66"/>
  <c r="J135" i="66" s="1"/>
  <c r="H134" i="66"/>
  <c r="J134" i="66" s="1"/>
  <c r="J132" i="66"/>
  <c r="J131" i="66"/>
  <c r="H129" i="66"/>
  <c r="J129" i="66" s="1"/>
  <c r="H128" i="66"/>
  <c r="J128" i="66" s="1"/>
  <c r="H127" i="66"/>
  <c r="J127" i="66" s="1"/>
  <c r="H126" i="66"/>
  <c r="J126" i="66" s="1"/>
  <c r="H125" i="66"/>
  <c r="J125" i="66" s="1"/>
  <c r="H124" i="66"/>
  <c r="J124" i="66" s="1"/>
  <c r="H123" i="66"/>
  <c r="J123" i="66" s="1"/>
  <c r="H122" i="66"/>
  <c r="J122" i="66" s="1"/>
  <c r="H121" i="66"/>
  <c r="J121" i="66" s="1"/>
  <c r="J119" i="66"/>
  <c r="J118" i="66"/>
  <c r="H116" i="66"/>
  <c r="J116" i="66" s="1"/>
  <c r="H115" i="66"/>
  <c r="J115" i="66" s="1"/>
  <c r="H114" i="66"/>
  <c r="J114" i="66" s="1"/>
  <c r="H113" i="66"/>
  <c r="J113" i="66" s="1"/>
  <c r="H112" i="66"/>
  <c r="J112" i="66" s="1"/>
  <c r="H111" i="66"/>
  <c r="J111" i="66" s="1"/>
  <c r="H110" i="66"/>
  <c r="J110" i="66" s="1"/>
  <c r="H109" i="66"/>
  <c r="J109" i="66" s="1"/>
  <c r="H108" i="66"/>
  <c r="J108" i="66" s="1"/>
  <c r="J104" i="66"/>
  <c r="J103" i="66"/>
  <c r="H101" i="66"/>
  <c r="J101" i="66" s="1"/>
  <c r="H100" i="66"/>
  <c r="J100" i="66" s="1"/>
  <c r="H99" i="66"/>
  <c r="J99" i="66" s="1"/>
  <c r="J98" i="66"/>
  <c r="H98" i="66"/>
  <c r="H97" i="66"/>
  <c r="J97" i="66" s="1"/>
  <c r="H96" i="66"/>
  <c r="J96" i="66" s="1"/>
  <c r="H95" i="66"/>
  <c r="J95" i="66" s="1"/>
  <c r="H94" i="66"/>
  <c r="J94" i="66" s="1"/>
  <c r="H93" i="66"/>
  <c r="J93" i="66" s="1"/>
  <c r="H89" i="66"/>
  <c r="J89" i="66" s="1"/>
  <c r="H88" i="66"/>
  <c r="J88" i="66" s="1"/>
  <c r="H87" i="66"/>
  <c r="J87" i="66" s="1"/>
  <c r="H86" i="66"/>
  <c r="J86" i="66" s="1"/>
  <c r="H85" i="66"/>
  <c r="J85" i="66" s="1"/>
  <c r="H84" i="66"/>
  <c r="J84" i="66" s="1"/>
  <c r="H80" i="66"/>
  <c r="J80" i="66" s="1"/>
  <c r="H79" i="66"/>
  <c r="J79" i="66" s="1"/>
  <c r="H78" i="66"/>
  <c r="J78" i="66" s="1"/>
  <c r="J81" i="66" s="1"/>
  <c r="H74" i="66"/>
  <c r="J74" i="66" s="1"/>
  <c r="H73" i="66"/>
  <c r="J73" i="66" s="1"/>
  <c r="H72" i="66"/>
  <c r="J72" i="66" s="1"/>
  <c r="H71" i="66"/>
  <c r="J71" i="66" s="1"/>
  <c r="H70" i="66"/>
  <c r="J70" i="66" s="1"/>
  <c r="H69" i="66"/>
  <c r="J69" i="66" s="1"/>
  <c r="H68" i="66"/>
  <c r="J68" i="66" s="1"/>
  <c r="H67" i="66"/>
  <c r="J67" i="66" s="1"/>
  <c r="H66" i="66"/>
  <c r="J66" i="66" s="1"/>
  <c r="H65" i="66"/>
  <c r="J65" i="66" s="1"/>
  <c r="H64" i="66"/>
  <c r="J64" i="66" s="1"/>
  <c r="H63" i="66"/>
  <c r="J63" i="66" s="1"/>
  <c r="H59" i="66"/>
  <c r="J59" i="66" s="1"/>
  <c r="J58" i="66"/>
  <c r="H58" i="66"/>
  <c r="J57" i="66"/>
  <c r="H57" i="66"/>
  <c r="H56" i="66"/>
  <c r="J56" i="66" s="1"/>
  <c r="H55" i="66"/>
  <c r="J55" i="66" s="1"/>
  <c r="H54" i="66"/>
  <c r="J54" i="66" s="1"/>
  <c r="H53" i="66"/>
  <c r="J53" i="66" s="1"/>
  <c r="J52" i="66"/>
  <c r="H52" i="66"/>
  <c r="J51" i="66"/>
  <c r="H51" i="66"/>
  <c r="H50" i="66"/>
  <c r="J50" i="66" s="1"/>
  <c r="H49" i="66"/>
  <c r="J49" i="66" s="1"/>
  <c r="J45" i="66"/>
  <c r="J44" i="66"/>
  <c r="J46" i="66" s="1"/>
  <c r="J40" i="66"/>
  <c r="J41" i="66" s="1"/>
  <c r="J36" i="66"/>
  <c r="J37" i="66" s="1"/>
  <c r="J32" i="66"/>
  <c r="J33" i="66" s="1"/>
  <c r="J28" i="66"/>
  <c r="J27" i="66"/>
  <c r="J26" i="66"/>
  <c r="J25" i="66"/>
  <c r="J29" i="66" s="1"/>
  <c r="J21" i="66"/>
  <c r="J22" i="66" s="1"/>
  <c r="C14" i="66"/>
  <c r="C13" i="66"/>
  <c r="C12" i="66"/>
  <c r="C11" i="66"/>
  <c r="C10" i="66"/>
  <c r="C9" i="66"/>
  <c r="J168" i="67"/>
  <c r="J167" i="67"/>
  <c r="J166" i="67"/>
  <c r="J165" i="67"/>
  <c r="J164" i="67"/>
  <c r="J163" i="67"/>
  <c r="J162" i="67"/>
  <c r="J161" i="67"/>
  <c r="J160" i="67"/>
  <c r="J159" i="67"/>
  <c r="J169" i="67" s="1"/>
  <c r="J155" i="67"/>
  <c r="J156" i="67" s="1"/>
  <c r="J151" i="67"/>
  <c r="J150" i="67"/>
  <c r="J152" i="67" s="1"/>
  <c r="J146" i="67"/>
  <c r="J147" i="67" s="1"/>
  <c r="J142" i="67"/>
  <c r="J141" i="67"/>
  <c r="H139" i="67"/>
  <c r="J139" i="67" s="1"/>
  <c r="H138" i="67"/>
  <c r="J138" i="67" s="1"/>
  <c r="H137" i="67"/>
  <c r="J137" i="67" s="1"/>
  <c r="H136" i="67"/>
  <c r="J136" i="67" s="1"/>
  <c r="H135" i="67"/>
  <c r="J135" i="67" s="1"/>
  <c r="H134" i="67"/>
  <c r="J134" i="67" s="1"/>
  <c r="J132" i="67"/>
  <c r="J131" i="67"/>
  <c r="H129" i="67"/>
  <c r="J129" i="67" s="1"/>
  <c r="H128" i="67"/>
  <c r="J128" i="67" s="1"/>
  <c r="H127" i="67"/>
  <c r="J127" i="67" s="1"/>
  <c r="H126" i="67"/>
  <c r="J126" i="67" s="1"/>
  <c r="H125" i="67"/>
  <c r="J125" i="67" s="1"/>
  <c r="H124" i="67"/>
  <c r="J124" i="67" s="1"/>
  <c r="H123" i="67"/>
  <c r="J123" i="67" s="1"/>
  <c r="H122" i="67"/>
  <c r="J122" i="67" s="1"/>
  <c r="H121" i="67"/>
  <c r="J121" i="67" s="1"/>
  <c r="J119" i="67"/>
  <c r="J118" i="67"/>
  <c r="H116" i="67"/>
  <c r="J116" i="67" s="1"/>
  <c r="H115" i="67"/>
  <c r="J115" i="67" s="1"/>
  <c r="H114" i="67"/>
  <c r="J114" i="67" s="1"/>
  <c r="H113" i="67"/>
  <c r="J113" i="67" s="1"/>
  <c r="H112" i="67"/>
  <c r="J112" i="67" s="1"/>
  <c r="H111" i="67"/>
  <c r="J111" i="67" s="1"/>
  <c r="H110" i="67"/>
  <c r="J110" i="67" s="1"/>
  <c r="H109" i="67"/>
  <c r="J109" i="67" s="1"/>
  <c r="H108" i="67"/>
  <c r="J108" i="67" s="1"/>
  <c r="J104" i="67"/>
  <c r="J103" i="67"/>
  <c r="H101" i="67"/>
  <c r="J101" i="67" s="1"/>
  <c r="H100" i="67"/>
  <c r="J100" i="67" s="1"/>
  <c r="H99" i="67"/>
  <c r="J99" i="67" s="1"/>
  <c r="J98" i="67"/>
  <c r="H98" i="67"/>
  <c r="J97" i="67"/>
  <c r="H97" i="67"/>
  <c r="H96" i="67"/>
  <c r="J96" i="67" s="1"/>
  <c r="H95" i="67"/>
  <c r="J95" i="67" s="1"/>
  <c r="H94" i="67"/>
  <c r="J94" i="67" s="1"/>
  <c r="H93" i="67"/>
  <c r="J93" i="67" s="1"/>
  <c r="H89" i="67"/>
  <c r="J89" i="67" s="1"/>
  <c r="H88" i="67"/>
  <c r="J88" i="67" s="1"/>
  <c r="H87" i="67"/>
  <c r="J87" i="67" s="1"/>
  <c r="H86" i="67"/>
  <c r="J86" i="67" s="1"/>
  <c r="H85" i="67"/>
  <c r="J85" i="67" s="1"/>
  <c r="H84" i="67"/>
  <c r="J84" i="67" s="1"/>
  <c r="J80" i="67"/>
  <c r="H80" i="67"/>
  <c r="H79" i="67"/>
  <c r="J79" i="67" s="1"/>
  <c r="H78" i="67"/>
  <c r="J78" i="67" s="1"/>
  <c r="J81" i="67" s="1"/>
  <c r="H74" i="67"/>
  <c r="J74" i="67" s="1"/>
  <c r="H73" i="67"/>
  <c r="J73" i="67" s="1"/>
  <c r="H72" i="67"/>
  <c r="J72" i="67" s="1"/>
  <c r="H71" i="67"/>
  <c r="J71" i="67" s="1"/>
  <c r="H70" i="67"/>
  <c r="J70" i="67" s="1"/>
  <c r="H69" i="67"/>
  <c r="J69" i="67" s="1"/>
  <c r="H68" i="67"/>
  <c r="J68" i="67" s="1"/>
  <c r="H67" i="67"/>
  <c r="J67" i="67" s="1"/>
  <c r="H66" i="67"/>
  <c r="J66" i="67" s="1"/>
  <c r="H65" i="67"/>
  <c r="J65" i="67" s="1"/>
  <c r="H64" i="67"/>
  <c r="J64" i="67" s="1"/>
  <c r="H63" i="67"/>
  <c r="J63" i="67" s="1"/>
  <c r="H59" i="67"/>
  <c r="J59" i="67" s="1"/>
  <c r="J58" i="67"/>
  <c r="H58" i="67"/>
  <c r="J57" i="67"/>
  <c r="H57" i="67"/>
  <c r="H56" i="67"/>
  <c r="J56" i="67" s="1"/>
  <c r="H55" i="67"/>
  <c r="J55" i="67" s="1"/>
  <c r="H54" i="67"/>
  <c r="J54" i="67" s="1"/>
  <c r="H53" i="67"/>
  <c r="J53" i="67" s="1"/>
  <c r="J52" i="67"/>
  <c r="H52" i="67"/>
  <c r="J51" i="67"/>
  <c r="H51" i="67"/>
  <c r="H50" i="67"/>
  <c r="J50" i="67" s="1"/>
  <c r="H49" i="67"/>
  <c r="J49" i="67" s="1"/>
  <c r="J45" i="67"/>
  <c r="J44" i="67"/>
  <c r="J46" i="67" s="1"/>
  <c r="J40" i="67"/>
  <c r="J41" i="67" s="1"/>
  <c r="J36" i="67"/>
  <c r="J37" i="67" s="1"/>
  <c r="J32" i="67"/>
  <c r="J33" i="67" s="1"/>
  <c r="J28" i="67"/>
  <c r="J27" i="67"/>
  <c r="J26" i="67"/>
  <c r="J25" i="67"/>
  <c r="J29" i="67" s="1"/>
  <c r="J21" i="67"/>
  <c r="J22" i="67" s="1"/>
  <c r="C14" i="67"/>
  <c r="C13" i="67"/>
  <c r="C12" i="67"/>
  <c r="C11" i="67"/>
  <c r="C10" i="67"/>
  <c r="C9" i="67"/>
  <c r="J168" i="68"/>
  <c r="J167" i="68"/>
  <c r="J166" i="68"/>
  <c r="J165" i="68"/>
  <c r="J164" i="68"/>
  <c r="J163" i="68"/>
  <c r="J162" i="68"/>
  <c r="J161" i="68"/>
  <c r="J169" i="68" s="1"/>
  <c r="J160" i="68"/>
  <c r="J159" i="68"/>
  <c r="J155" i="68"/>
  <c r="J156" i="68" s="1"/>
  <c r="J151" i="68"/>
  <c r="J150" i="68"/>
  <c r="J152" i="68" s="1"/>
  <c r="J147" i="68"/>
  <c r="J146" i="68"/>
  <c r="J142" i="68"/>
  <c r="J141" i="68"/>
  <c r="H139" i="68"/>
  <c r="J139" i="68" s="1"/>
  <c r="H138" i="68"/>
  <c r="J138" i="68" s="1"/>
  <c r="H137" i="68"/>
  <c r="J137" i="68" s="1"/>
  <c r="H136" i="68"/>
  <c r="J136" i="68" s="1"/>
  <c r="H135" i="68"/>
  <c r="J135" i="68" s="1"/>
  <c r="H134" i="68"/>
  <c r="J134" i="68" s="1"/>
  <c r="J132" i="68"/>
  <c r="J131" i="68"/>
  <c r="H129" i="68"/>
  <c r="J129" i="68" s="1"/>
  <c r="H128" i="68"/>
  <c r="J128" i="68" s="1"/>
  <c r="H127" i="68"/>
  <c r="J127" i="68" s="1"/>
  <c r="H126" i="68"/>
  <c r="J126" i="68" s="1"/>
  <c r="H125" i="68"/>
  <c r="J125" i="68" s="1"/>
  <c r="H124" i="68"/>
  <c r="J124" i="68" s="1"/>
  <c r="H123" i="68"/>
  <c r="J123" i="68" s="1"/>
  <c r="H122" i="68"/>
  <c r="J122" i="68" s="1"/>
  <c r="H121" i="68"/>
  <c r="J121" i="68" s="1"/>
  <c r="J119" i="68"/>
  <c r="J118" i="68"/>
  <c r="H116" i="68"/>
  <c r="J116" i="68" s="1"/>
  <c r="H115" i="68"/>
  <c r="J115" i="68" s="1"/>
  <c r="H114" i="68"/>
  <c r="J114" i="68" s="1"/>
  <c r="H113" i="68"/>
  <c r="J113" i="68" s="1"/>
  <c r="H112" i="68"/>
  <c r="J112" i="68" s="1"/>
  <c r="H111" i="68"/>
  <c r="J111" i="68" s="1"/>
  <c r="H110" i="68"/>
  <c r="J110" i="68" s="1"/>
  <c r="H109" i="68"/>
  <c r="J109" i="68" s="1"/>
  <c r="H108" i="68"/>
  <c r="J108" i="68" s="1"/>
  <c r="J104" i="68"/>
  <c r="J103" i="68"/>
  <c r="J101" i="68"/>
  <c r="H101" i="68"/>
  <c r="H100" i="68"/>
  <c r="J100" i="68" s="1"/>
  <c r="J99" i="68"/>
  <c r="H99" i="68"/>
  <c r="H98" i="68"/>
  <c r="J98" i="68" s="1"/>
  <c r="H97" i="68"/>
  <c r="J97" i="68" s="1"/>
  <c r="H96" i="68"/>
  <c r="J96" i="68" s="1"/>
  <c r="J95" i="68"/>
  <c r="H95" i="68"/>
  <c r="H94" i="68"/>
  <c r="J94" i="68" s="1"/>
  <c r="J105" i="68" s="1"/>
  <c r="J93" i="68"/>
  <c r="H93" i="68"/>
  <c r="H89" i="68"/>
  <c r="J89" i="68" s="1"/>
  <c r="H88" i="68"/>
  <c r="J88" i="68" s="1"/>
  <c r="H87" i="68"/>
  <c r="J87" i="68" s="1"/>
  <c r="H86" i="68"/>
  <c r="J86" i="68" s="1"/>
  <c r="H85" i="68"/>
  <c r="J85" i="68" s="1"/>
  <c r="H84" i="68"/>
  <c r="J84" i="68" s="1"/>
  <c r="J90" i="68" s="1"/>
  <c r="H80" i="68"/>
  <c r="J80" i="68" s="1"/>
  <c r="H79" i="68"/>
  <c r="J79" i="68" s="1"/>
  <c r="J78" i="68"/>
  <c r="J81" i="68" s="1"/>
  <c r="H78" i="68"/>
  <c r="H74" i="68"/>
  <c r="J74" i="68" s="1"/>
  <c r="H73" i="68"/>
  <c r="J73" i="68" s="1"/>
  <c r="H72" i="68"/>
  <c r="J72" i="68" s="1"/>
  <c r="H71" i="68"/>
  <c r="J71" i="68" s="1"/>
  <c r="H70" i="68"/>
  <c r="J70" i="68" s="1"/>
  <c r="H69" i="68"/>
  <c r="J69" i="68" s="1"/>
  <c r="H68" i="68"/>
  <c r="J68" i="68" s="1"/>
  <c r="H67" i="68"/>
  <c r="J67" i="68" s="1"/>
  <c r="H66" i="68"/>
  <c r="J66" i="68" s="1"/>
  <c r="H65" i="68"/>
  <c r="J65" i="68" s="1"/>
  <c r="H64" i="68"/>
  <c r="J64" i="68" s="1"/>
  <c r="H63" i="68"/>
  <c r="J63" i="68" s="1"/>
  <c r="J59" i="68"/>
  <c r="H59" i="68"/>
  <c r="H58" i="68"/>
  <c r="J58" i="68" s="1"/>
  <c r="H57" i="68"/>
  <c r="J57" i="68" s="1"/>
  <c r="H56" i="68"/>
  <c r="J56" i="68" s="1"/>
  <c r="J55" i="68"/>
  <c r="H55" i="68"/>
  <c r="H54" i="68"/>
  <c r="J54" i="68" s="1"/>
  <c r="J53" i="68"/>
  <c r="H53" i="68"/>
  <c r="H52" i="68"/>
  <c r="J52" i="68" s="1"/>
  <c r="H51" i="68"/>
  <c r="J51" i="68" s="1"/>
  <c r="H50" i="68"/>
  <c r="J50" i="68" s="1"/>
  <c r="J49" i="68"/>
  <c r="J60" i="68" s="1"/>
  <c r="H49" i="68"/>
  <c r="J45" i="68"/>
  <c r="J44" i="68"/>
  <c r="J46" i="68" s="1"/>
  <c r="J40" i="68"/>
  <c r="J41" i="68" s="1"/>
  <c r="J36" i="68"/>
  <c r="J37" i="68" s="1"/>
  <c r="J32" i="68"/>
  <c r="J33" i="68" s="1"/>
  <c r="J28" i="68"/>
  <c r="J29" i="68" s="1"/>
  <c r="J27" i="68"/>
  <c r="J26" i="68"/>
  <c r="J25" i="68"/>
  <c r="J22" i="68"/>
  <c r="J21" i="68"/>
  <c r="C14" i="68"/>
  <c r="C13" i="68"/>
  <c r="C12" i="68"/>
  <c r="C11" i="68"/>
  <c r="C10" i="68"/>
  <c r="C9" i="68"/>
  <c r="H89" i="9"/>
  <c r="H88" i="9"/>
  <c r="H87" i="9"/>
  <c r="H86" i="9"/>
  <c r="H85" i="9"/>
  <c r="H84" i="9"/>
  <c r="H100" i="73"/>
  <c r="J100" i="73" s="1"/>
  <c r="H99" i="73"/>
  <c r="J99" i="73" s="1"/>
  <c r="D210" i="72" l="1"/>
  <c r="D164" i="72"/>
  <c r="D118" i="72"/>
  <c r="D72" i="72"/>
  <c r="D70" i="72"/>
  <c r="A183" i="72"/>
  <c r="A179" i="72"/>
  <c r="A175" i="72"/>
  <c r="A171" i="72"/>
  <c r="A167" i="72"/>
  <c r="A163" i="72"/>
  <c r="A159" i="72"/>
  <c r="A155" i="72"/>
  <c r="A151" i="72"/>
  <c r="A147" i="72"/>
  <c r="A143" i="72"/>
  <c r="A184" i="72"/>
  <c r="A180" i="72"/>
  <c r="A176" i="72"/>
  <c r="A172" i="72"/>
  <c r="A168" i="72"/>
  <c r="A164" i="72"/>
  <c r="A160" i="72"/>
  <c r="A156" i="72"/>
  <c r="A152" i="72"/>
  <c r="A148" i="72"/>
  <c r="A144" i="72"/>
  <c r="A140" i="72"/>
  <c r="A181" i="72"/>
  <c r="A157" i="72"/>
  <c r="A166" i="72"/>
  <c r="A142" i="72"/>
  <c r="A185" i="72"/>
  <c r="A161" i="72"/>
  <c r="A170" i="72"/>
  <c r="A146" i="72"/>
  <c r="A165" i="72"/>
  <c r="A177" i="72"/>
  <c r="A153" i="72"/>
  <c r="A150" i="72"/>
  <c r="A178" i="72"/>
  <c r="A141" i="72"/>
  <c r="A162" i="72"/>
  <c r="A149" i="72"/>
  <c r="A169" i="72"/>
  <c r="A174" i="72"/>
  <c r="A182" i="72"/>
  <c r="A173" i="72"/>
  <c r="A154" i="72"/>
  <c r="A145" i="72"/>
  <c r="A158" i="72"/>
  <c r="A231" i="72"/>
  <c r="A227" i="72"/>
  <c r="A223" i="72"/>
  <c r="A219" i="72"/>
  <c r="A215" i="72"/>
  <c r="A211" i="72"/>
  <c r="A207" i="72"/>
  <c r="A203" i="72"/>
  <c r="A199" i="72"/>
  <c r="A195" i="72"/>
  <c r="A191" i="72"/>
  <c r="A187" i="72"/>
  <c r="A228" i="72"/>
  <c r="A224" i="72"/>
  <c r="A220" i="72"/>
  <c r="A216" i="72"/>
  <c r="A212" i="72"/>
  <c r="A208" i="72"/>
  <c r="A204" i="72"/>
  <c r="A200" i="72"/>
  <c r="A196" i="72"/>
  <c r="A192" i="72"/>
  <c r="A188" i="72"/>
  <c r="A229" i="72"/>
  <c r="A205" i="72"/>
  <c r="A214" i="72"/>
  <c r="A190" i="72"/>
  <c r="A209" i="72"/>
  <c r="A218" i="72"/>
  <c r="A194" i="72"/>
  <c r="A213" i="72"/>
  <c r="A189" i="72"/>
  <c r="A225" i="72"/>
  <c r="A201" i="72"/>
  <c r="A222" i="72"/>
  <c r="A186" i="72"/>
  <c r="A193" i="72"/>
  <c r="A221" i="72"/>
  <c r="A206" i="72"/>
  <c r="A198" i="72"/>
  <c r="A202" i="72"/>
  <c r="A230" i="72"/>
  <c r="A210" i="72"/>
  <c r="A226" i="72"/>
  <c r="A217" i="72"/>
  <c r="A197" i="72"/>
  <c r="A139" i="72"/>
  <c r="A135" i="72"/>
  <c r="A131" i="72"/>
  <c r="A127" i="72"/>
  <c r="A123" i="72"/>
  <c r="A119" i="72"/>
  <c r="A115" i="72"/>
  <c r="A111" i="72"/>
  <c r="A107" i="72"/>
  <c r="A103" i="72"/>
  <c r="A99" i="72"/>
  <c r="A95" i="72"/>
  <c r="A136" i="72"/>
  <c r="A132" i="72"/>
  <c r="A128" i="72"/>
  <c r="A124" i="72"/>
  <c r="A120" i="72"/>
  <c r="A116" i="72"/>
  <c r="A112" i="72"/>
  <c r="A108" i="72"/>
  <c r="A104" i="72"/>
  <c r="A100" i="72"/>
  <c r="A96" i="72"/>
  <c r="A133" i="72"/>
  <c r="A109" i="72"/>
  <c r="A118" i="72"/>
  <c r="A94" i="72"/>
  <c r="A137" i="72"/>
  <c r="A113" i="72"/>
  <c r="A122" i="72"/>
  <c r="A98" i="72"/>
  <c r="A129" i="72"/>
  <c r="A105" i="72"/>
  <c r="A125" i="72"/>
  <c r="A117" i="72"/>
  <c r="A130" i="72"/>
  <c r="A110" i="72"/>
  <c r="A97" i="72"/>
  <c r="A102" i="72"/>
  <c r="A106" i="72"/>
  <c r="A138" i="72"/>
  <c r="A121" i="72"/>
  <c r="A134" i="72"/>
  <c r="A126" i="72"/>
  <c r="A101" i="72"/>
  <c r="A114" i="72"/>
  <c r="A314" i="72"/>
  <c r="A308" i="72"/>
  <c r="A302" i="72"/>
  <c r="A296" i="72"/>
  <c r="A290" i="72"/>
  <c r="A284" i="72"/>
  <c r="A278" i="72"/>
  <c r="A320" i="72"/>
  <c r="A322" i="72"/>
  <c r="A316" i="72"/>
  <c r="A310" i="72"/>
  <c r="A304" i="72"/>
  <c r="A298" i="72"/>
  <c r="A292" i="72"/>
  <c r="A286" i="72"/>
  <c r="A280" i="72"/>
  <c r="A318" i="72"/>
  <c r="A309" i="72"/>
  <c r="A300" i="72"/>
  <c r="A291" i="72"/>
  <c r="A282" i="72"/>
  <c r="A317" i="72"/>
  <c r="A307" i="72"/>
  <c r="A299" i="72"/>
  <c r="A289" i="72"/>
  <c r="A281" i="72"/>
  <c r="A313" i="72"/>
  <c r="A295" i="72"/>
  <c r="A312" i="72"/>
  <c r="A311" i="72"/>
  <c r="A288" i="72"/>
  <c r="A294" i="72"/>
  <c r="A293" i="72"/>
  <c r="A306" i="72"/>
  <c r="A305" i="72"/>
  <c r="A279" i="72"/>
  <c r="A303" i="72"/>
  <c r="A301" i="72"/>
  <c r="A297" i="72"/>
  <c r="A287" i="72"/>
  <c r="A285" i="72"/>
  <c r="A283" i="72"/>
  <c r="A321" i="72"/>
  <c r="A319" i="72"/>
  <c r="A315" i="72"/>
  <c r="B80" i="72"/>
  <c r="B75" i="72"/>
  <c r="B70" i="72"/>
  <c r="B56" i="72"/>
  <c r="B51" i="72"/>
  <c r="B89" i="72"/>
  <c r="B65" i="72"/>
  <c r="B84" i="72"/>
  <c r="B79" i="72"/>
  <c r="B74" i="72"/>
  <c r="B60" i="72"/>
  <c r="B55" i="72"/>
  <c r="B50" i="72"/>
  <c r="B93" i="72"/>
  <c r="B69" i="72"/>
  <c r="B90" i="72"/>
  <c r="B76" i="72"/>
  <c r="B71" i="72"/>
  <c r="B66" i="72"/>
  <c r="B52" i="72"/>
  <c r="B91" i="72"/>
  <c r="B85" i="72"/>
  <c r="B78" i="72"/>
  <c r="B72" i="72"/>
  <c r="B64" i="72"/>
  <c r="B58" i="72"/>
  <c r="B77" i="72"/>
  <c r="B63" i="72"/>
  <c r="B57" i="72"/>
  <c r="B82" i="72"/>
  <c r="B62" i="72"/>
  <c r="B83" i="72"/>
  <c r="B88" i="72"/>
  <c r="B49" i="72"/>
  <c r="B87" i="72"/>
  <c r="B61" i="72"/>
  <c r="B53" i="72"/>
  <c r="B73" i="72"/>
  <c r="B86" i="72"/>
  <c r="B68" i="72"/>
  <c r="B92" i="72"/>
  <c r="B67" i="72"/>
  <c r="B59" i="72"/>
  <c r="B48" i="72"/>
  <c r="B81" i="72"/>
  <c r="B54" i="72"/>
  <c r="B320" i="72"/>
  <c r="B314" i="72"/>
  <c r="B308" i="72"/>
  <c r="B302" i="72"/>
  <c r="B296" i="72"/>
  <c r="B290" i="72"/>
  <c r="B284" i="72"/>
  <c r="B278" i="72"/>
  <c r="B315" i="72"/>
  <c r="B309" i="72"/>
  <c r="B303" i="72"/>
  <c r="B291" i="72"/>
  <c r="B285" i="72"/>
  <c r="B279" i="72"/>
  <c r="B321" i="72"/>
  <c r="B297" i="72"/>
  <c r="B318" i="72"/>
  <c r="B310" i="72"/>
  <c r="B300" i="72"/>
  <c r="B292" i="72"/>
  <c r="B282" i="72"/>
  <c r="B317" i="72"/>
  <c r="B307" i="72"/>
  <c r="B299" i="72"/>
  <c r="B289" i="72"/>
  <c r="B281" i="72"/>
  <c r="B316" i="72"/>
  <c r="B306" i="72"/>
  <c r="B298" i="72"/>
  <c r="B288" i="72"/>
  <c r="B280" i="72"/>
  <c r="B319" i="72"/>
  <c r="B311" i="72"/>
  <c r="B301" i="72"/>
  <c r="B293" i="72"/>
  <c r="B283" i="72"/>
  <c r="B313" i="72"/>
  <c r="B295" i="72"/>
  <c r="B312" i="72"/>
  <c r="B294" i="72"/>
  <c r="B287" i="72"/>
  <c r="B305" i="72"/>
  <c r="B304" i="72"/>
  <c r="B286" i="72"/>
  <c r="B322" i="72"/>
  <c r="B128" i="72"/>
  <c r="B123" i="72"/>
  <c r="B118" i="72"/>
  <c r="B104" i="72"/>
  <c r="B99" i="72"/>
  <c r="B94" i="72"/>
  <c r="B137" i="72"/>
  <c r="B113" i="72"/>
  <c r="B132" i="72"/>
  <c r="B127" i="72"/>
  <c r="B122" i="72"/>
  <c r="B108" i="72"/>
  <c r="B103" i="72"/>
  <c r="B98" i="72"/>
  <c r="B117" i="72"/>
  <c r="B138" i="72"/>
  <c r="B124" i="72"/>
  <c r="B119" i="72"/>
  <c r="B114" i="72"/>
  <c r="B100" i="72"/>
  <c r="B95" i="72"/>
  <c r="B105" i="72"/>
  <c r="B136" i="72"/>
  <c r="B130" i="72"/>
  <c r="B110" i="72"/>
  <c r="B97" i="72"/>
  <c r="B135" i="72"/>
  <c r="B129" i="72"/>
  <c r="B109" i="72"/>
  <c r="B96" i="72"/>
  <c r="B121" i="72"/>
  <c r="B116" i="72"/>
  <c r="B115" i="72"/>
  <c r="B102" i="72"/>
  <c r="B134" i="72"/>
  <c r="B139" i="72"/>
  <c r="B131" i="72"/>
  <c r="B107" i="72"/>
  <c r="B106" i="72"/>
  <c r="B112" i="72"/>
  <c r="B120" i="72"/>
  <c r="B111" i="72"/>
  <c r="B126" i="72"/>
  <c r="B101" i="72"/>
  <c r="B133" i="72"/>
  <c r="B125" i="72"/>
  <c r="B224" i="72"/>
  <c r="B219" i="72"/>
  <c r="B214" i="72"/>
  <c r="B200" i="72"/>
  <c r="B195" i="72"/>
  <c r="B190" i="72"/>
  <c r="B209" i="72"/>
  <c r="B228" i="72"/>
  <c r="B223" i="72"/>
  <c r="B218" i="72"/>
  <c r="B204" i="72"/>
  <c r="B199" i="72"/>
  <c r="B194" i="72"/>
  <c r="B213" i="72"/>
  <c r="B189" i="72"/>
  <c r="B227" i="72"/>
  <c r="B222" i="72"/>
  <c r="B208" i="72"/>
  <c r="B203" i="72"/>
  <c r="B198" i="72"/>
  <c r="B220" i="72"/>
  <c r="B215" i="72"/>
  <c r="B210" i="72"/>
  <c r="B196" i="72"/>
  <c r="B191" i="72"/>
  <c r="B186" i="72"/>
  <c r="B207" i="72"/>
  <c r="B201" i="72"/>
  <c r="B193" i="72"/>
  <c r="B229" i="72"/>
  <c r="B221" i="72"/>
  <c r="B206" i="72"/>
  <c r="B192" i="72"/>
  <c r="B212" i="72"/>
  <c r="B205" i="72"/>
  <c r="B226" i="72"/>
  <c r="B211" i="72"/>
  <c r="B188" i="72"/>
  <c r="B187" i="72"/>
  <c r="B217" i="72"/>
  <c r="B225" i="72"/>
  <c r="B216" i="72"/>
  <c r="B197" i="72"/>
  <c r="B231" i="72"/>
  <c r="B230" i="72"/>
  <c r="B202" i="72"/>
  <c r="A91" i="72"/>
  <c r="A87" i="72"/>
  <c r="A83" i="72"/>
  <c r="A79" i="72"/>
  <c r="A75" i="72"/>
  <c r="A71" i="72"/>
  <c r="A67" i="72"/>
  <c r="A63" i="72"/>
  <c r="A59" i="72"/>
  <c r="A55" i="72"/>
  <c r="A51" i="72"/>
  <c r="A92" i="72"/>
  <c r="A88" i="72"/>
  <c r="A84" i="72"/>
  <c r="A80" i="72"/>
  <c r="A76" i="72"/>
  <c r="A72" i="72"/>
  <c r="A68" i="72"/>
  <c r="A64" i="72"/>
  <c r="A60" i="72"/>
  <c r="A56" i="72"/>
  <c r="A52" i="72"/>
  <c r="A48" i="72"/>
  <c r="A85" i="72"/>
  <c r="A61" i="72"/>
  <c r="A70" i="72"/>
  <c r="A89" i="72"/>
  <c r="A65" i="72"/>
  <c r="A74" i="72"/>
  <c r="A50" i="72"/>
  <c r="A81" i="72"/>
  <c r="A57" i="72"/>
  <c r="A53" i="72"/>
  <c r="A78" i="72"/>
  <c r="A77" i="72"/>
  <c r="A90" i="72"/>
  <c r="A58" i="72"/>
  <c r="A69" i="72"/>
  <c r="A73" i="72"/>
  <c r="A62" i="72"/>
  <c r="A86" i="72"/>
  <c r="A93" i="72"/>
  <c r="A66" i="72"/>
  <c r="A49" i="72"/>
  <c r="A82" i="72"/>
  <c r="A54" i="72"/>
  <c r="B176" i="72"/>
  <c r="B171" i="72"/>
  <c r="B166" i="72"/>
  <c r="B152" i="72"/>
  <c r="B147" i="72"/>
  <c r="B142" i="72"/>
  <c r="B185" i="72"/>
  <c r="B161" i="72"/>
  <c r="B141" i="72"/>
  <c r="B184" i="72"/>
  <c r="B180" i="72"/>
  <c r="B175" i="72"/>
  <c r="B170" i="72"/>
  <c r="B156" i="72"/>
  <c r="B151" i="72"/>
  <c r="B146" i="72"/>
  <c r="B165" i="72"/>
  <c r="B179" i="72"/>
  <c r="B174" i="72"/>
  <c r="B160" i="72"/>
  <c r="B150" i="72"/>
  <c r="B172" i="72"/>
  <c r="B167" i="72"/>
  <c r="B162" i="72"/>
  <c r="B148" i="72"/>
  <c r="B143" i="72"/>
  <c r="B164" i="72"/>
  <c r="B144" i="72"/>
  <c r="B178" i="72"/>
  <c r="B157" i="72"/>
  <c r="B163" i="72"/>
  <c r="B149" i="72"/>
  <c r="B183" i="72"/>
  <c r="B169" i="72"/>
  <c r="B155" i="72"/>
  <c r="B177" i="72"/>
  <c r="B182" i="72"/>
  <c r="B159" i="72"/>
  <c r="B173" i="72"/>
  <c r="B158" i="72"/>
  <c r="B154" i="72"/>
  <c r="B145" i="72"/>
  <c r="B181" i="72"/>
  <c r="B153" i="72"/>
  <c r="B168" i="72"/>
  <c r="B140" i="72"/>
  <c r="J80" i="71"/>
  <c r="J94" i="71"/>
  <c r="J159" i="71"/>
  <c r="J75" i="71"/>
  <c r="J133" i="71"/>
  <c r="J46" i="71"/>
  <c r="J85" i="71"/>
  <c r="J100" i="71"/>
  <c r="J60" i="71"/>
  <c r="J142" i="71"/>
  <c r="J122" i="71"/>
  <c r="J53" i="71"/>
  <c r="J67" i="71"/>
  <c r="J143" i="65"/>
  <c r="J90" i="65"/>
  <c r="J105" i="65"/>
  <c r="J75" i="65"/>
  <c r="J143" i="66"/>
  <c r="J105" i="66"/>
  <c r="J75" i="66"/>
  <c r="J90" i="66"/>
  <c r="J60" i="66"/>
  <c r="J60" i="67"/>
  <c r="J105" i="67"/>
  <c r="J143" i="67"/>
  <c r="J75" i="67"/>
  <c r="J90" i="67"/>
  <c r="J75" i="68"/>
  <c r="J172" i="68" s="1"/>
  <c r="D93" i="72" s="1"/>
  <c r="J143" i="68"/>
  <c r="J162" i="71" l="1"/>
  <c r="D322" i="72" s="1"/>
  <c r="J172" i="67"/>
  <c r="D139" i="72" s="1"/>
  <c r="J172" i="65"/>
  <c r="D231" i="72" s="1"/>
  <c r="J172" i="66"/>
  <c r="D185" i="72" s="1"/>
  <c r="H147" i="73"/>
  <c r="H146" i="73"/>
  <c r="H145" i="73"/>
  <c r="H144" i="73"/>
  <c r="H143" i="73"/>
  <c r="H142" i="73"/>
  <c r="H141" i="73"/>
  <c r="H140" i="73"/>
  <c r="H139" i="73"/>
  <c r="D116" i="72" l="1"/>
  <c r="D208" i="72"/>
  <c r="D162" i="72"/>
  <c r="J183" i="73"/>
  <c r="H183" i="73"/>
  <c r="J182" i="73"/>
  <c r="H182" i="73"/>
  <c r="J181" i="73"/>
  <c r="H181" i="73"/>
  <c r="J180" i="73"/>
  <c r="H180" i="73"/>
  <c r="J179" i="73"/>
  <c r="H179" i="73"/>
  <c r="J178" i="73"/>
  <c r="H178" i="73"/>
  <c r="J177" i="73"/>
  <c r="H177" i="73"/>
  <c r="J176" i="73"/>
  <c r="H176" i="73"/>
  <c r="J146" i="73"/>
  <c r="J144" i="73"/>
  <c r="J141" i="73"/>
  <c r="J150" i="73"/>
  <c r="J149" i="73"/>
  <c r="J147" i="73"/>
  <c r="J145" i="73"/>
  <c r="J143" i="73"/>
  <c r="J142" i="73"/>
  <c r="J140" i="73"/>
  <c r="J139" i="73"/>
  <c r="J129" i="73"/>
  <c r="J128" i="73"/>
  <c r="H126" i="73"/>
  <c r="J126" i="73" s="1"/>
  <c r="H125" i="73"/>
  <c r="J125" i="73" s="1"/>
  <c r="H124" i="73"/>
  <c r="J124" i="73" s="1"/>
  <c r="J135" i="73"/>
  <c r="H135" i="73"/>
  <c r="J134" i="73"/>
  <c r="D255" i="72" s="1"/>
  <c r="H134" i="73"/>
  <c r="J133" i="73"/>
  <c r="D254" i="72" s="1"/>
  <c r="H133" i="73"/>
  <c r="J105" i="73"/>
  <c r="H105" i="73"/>
  <c r="J104" i="73"/>
  <c r="H104" i="73"/>
  <c r="H81" i="73"/>
  <c r="J81" i="73" s="1"/>
  <c r="H80" i="73"/>
  <c r="J80" i="73" s="1"/>
  <c r="H79" i="73"/>
  <c r="J79" i="73" s="1"/>
  <c r="H78" i="73"/>
  <c r="J78" i="73" s="1"/>
  <c r="J184" i="73" l="1"/>
  <c r="J151" i="73"/>
  <c r="J130" i="73"/>
  <c r="J136" i="73"/>
  <c r="J106" i="73"/>
  <c r="J82" i="73"/>
  <c r="J89" i="73" l="1"/>
  <c r="D250" i="72" s="1"/>
  <c r="H89" i="73"/>
  <c r="J88" i="73"/>
  <c r="D249" i="72" s="1"/>
  <c r="H88" i="73"/>
  <c r="J87" i="73"/>
  <c r="H87" i="73"/>
  <c r="J86" i="73"/>
  <c r="D247" i="72" s="1"/>
  <c r="H86" i="73"/>
  <c r="J85" i="73"/>
  <c r="D246" i="72" s="1"/>
  <c r="H85" i="73"/>
  <c r="H73" i="73"/>
  <c r="J73" i="73" s="1"/>
  <c r="H69" i="73"/>
  <c r="J69" i="73" s="1"/>
  <c r="H70" i="73"/>
  <c r="J70" i="73" s="1"/>
  <c r="H71" i="73"/>
  <c r="J71" i="73" s="1"/>
  <c r="H66" i="73"/>
  <c r="J66" i="73" s="1"/>
  <c r="H67" i="73"/>
  <c r="J67" i="73" s="1"/>
  <c r="H63" i="73"/>
  <c r="J63" i="73" s="1"/>
  <c r="H64" i="73"/>
  <c r="J64" i="73" s="1"/>
  <c r="J59" i="73"/>
  <c r="D245" i="72" s="1"/>
  <c r="H59" i="73"/>
  <c r="J58" i="73"/>
  <c r="D244" i="72" s="1"/>
  <c r="H58" i="73"/>
  <c r="J57" i="73"/>
  <c r="D243" i="72" s="1"/>
  <c r="H57" i="73"/>
  <c r="J56" i="73"/>
  <c r="H56" i="73"/>
  <c r="J209" i="73"/>
  <c r="J208" i="73"/>
  <c r="J207" i="73"/>
  <c r="J206" i="73"/>
  <c r="J205" i="73"/>
  <c r="J204" i="73"/>
  <c r="J203" i="73"/>
  <c r="J202" i="73"/>
  <c r="J201" i="73"/>
  <c r="J200" i="73"/>
  <c r="J196" i="73"/>
  <c r="J197" i="73" s="1"/>
  <c r="J192" i="73"/>
  <c r="J191" i="73"/>
  <c r="J187" i="73"/>
  <c r="J188" i="73" s="1"/>
  <c r="J172" i="73"/>
  <c r="J171" i="73"/>
  <c r="H169" i="73"/>
  <c r="J169" i="73" s="1"/>
  <c r="H168" i="73"/>
  <c r="J168" i="73" s="1"/>
  <c r="J166" i="73"/>
  <c r="J165" i="73"/>
  <c r="H163" i="73"/>
  <c r="J163" i="73" s="1"/>
  <c r="H162" i="73"/>
  <c r="J162" i="73" s="1"/>
  <c r="H161" i="73"/>
  <c r="J161" i="73" s="1"/>
  <c r="J159" i="73"/>
  <c r="J158" i="73"/>
  <c r="H156" i="73"/>
  <c r="J156" i="73" s="1"/>
  <c r="H155" i="73"/>
  <c r="J155" i="73" s="1"/>
  <c r="H154" i="73"/>
  <c r="J154" i="73" s="1"/>
  <c r="J120" i="73"/>
  <c r="J119" i="73"/>
  <c r="H117" i="73"/>
  <c r="J117" i="73" s="1"/>
  <c r="H116" i="73"/>
  <c r="J116" i="73" s="1"/>
  <c r="D256" i="72" s="1"/>
  <c r="H115" i="73"/>
  <c r="J115" i="73" s="1"/>
  <c r="H114" i="73"/>
  <c r="J114" i="73" s="1"/>
  <c r="H113" i="73"/>
  <c r="J113" i="73" s="1"/>
  <c r="H112" i="73"/>
  <c r="J112" i="73" s="1"/>
  <c r="H111" i="73"/>
  <c r="J111" i="73" s="1"/>
  <c r="H110" i="73"/>
  <c r="J110" i="73" s="1"/>
  <c r="H109" i="73"/>
  <c r="J109" i="73" s="1"/>
  <c r="H95" i="73"/>
  <c r="J95" i="73" s="1"/>
  <c r="H94" i="73"/>
  <c r="J94" i="73" s="1"/>
  <c r="H93" i="73"/>
  <c r="J93" i="73" s="1"/>
  <c r="H74" i="73"/>
  <c r="J74" i="73" s="1"/>
  <c r="H72" i="73"/>
  <c r="J72" i="73" s="1"/>
  <c r="H68" i="73"/>
  <c r="J68" i="73" s="1"/>
  <c r="H65" i="73"/>
  <c r="J65" i="73" s="1"/>
  <c r="H52" i="73"/>
  <c r="J52" i="73" s="1"/>
  <c r="H51" i="73"/>
  <c r="J51" i="73" s="1"/>
  <c r="H50" i="73"/>
  <c r="J50" i="73" s="1"/>
  <c r="H49" i="73"/>
  <c r="J49" i="73" s="1"/>
  <c r="J45" i="73"/>
  <c r="J44" i="73"/>
  <c r="J40" i="73"/>
  <c r="J41" i="73" s="1"/>
  <c r="J36" i="73"/>
  <c r="J37" i="73" s="1"/>
  <c r="J32" i="73"/>
  <c r="J33" i="73" s="1"/>
  <c r="J28" i="73"/>
  <c r="J27" i="73"/>
  <c r="J26" i="73"/>
  <c r="J25" i="73"/>
  <c r="J21" i="73"/>
  <c r="J22" i="73" s="1"/>
  <c r="C14" i="73"/>
  <c r="C13" i="73"/>
  <c r="C12" i="73"/>
  <c r="C11" i="73"/>
  <c r="C10" i="73"/>
  <c r="B272" i="72" l="1"/>
  <c r="B266" i="72"/>
  <c r="B260" i="72"/>
  <c r="B254" i="72"/>
  <c r="B248" i="72"/>
  <c r="B242" i="72"/>
  <c r="B236" i="72"/>
  <c r="B267" i="72"/>
  <c r="B261" i="72"/>
  <c r="B255" i="72"/>
  <c r="B243" i="72"/>
  <c r="B237" i="72"/>
  <c r="B273" i="72"/>
  <c r="B249" i="72"/>
  <c r="B274" i="72"/>
  <c r="B265" i="72"/>
  <c r="B250" i="72"/>
  <c r="B241" i="72"/>
  <c r="B257" i="72"/>
  <c r="B233" i="72"/>
  <c r="B264" i="72"/>
  <c r="B240" i="72"/>
  <c r="B271" i="72"/>
  <c r="B256" i="72"/>
  <c r="B247" i="72"/>
  <c r="B232" i="72"/>
  <c r="B263" i="72"/>
  <c r="B239" i="72"/>
  <c r="B275" i="72"/>
  <c r="B251" i="72"/>
  <c r="B277" i="72"/>
  <c r="B268" i="72"/>
  <c r="B246" i="72"/>
  <c r="B235" i="72"/>
  <c r="B276" i="72"/>
  <c r="B245" i="72"/>
  <c r="B234" i="72"/>
  <c r="B253" i="72"/>
  <c r="B244" i="72"/>
  <c r="B252" i="72"/>
  <c r="B238" i="72"/>
  <c r="B262" i="72"/>
  <c r="B270" i="72"/>
  <c r="B258" i="72"/>
  <c r="B259" i="72"/>
  <c r="B269" i="72"/>
  <c r="J90" i="73"/>
  <c r="J96" i="73"/>
  <c r="J60" i="73"/>
  <c r="J46" i="73"/>
  <c r="J101" i="73"/>
  <c r="J29" i="73"/>
  <c r="J210" i="73"/>
  <c r="J193" i="73"/>
  <c r="J173" i="73"/>
  <c r="J121" i="73"/>
  <c r="J75" i="73"/>
  <c r="J53" i="73"/>
  <c r="J213" i="73" l="1"/>
  <c r="D277" i="72" s="1"/>
  <c r="H139" i="9"/>
  <c r="H138" i="9"/>
  <c r="H137" i="9"/>
  <c r="H136" i="9"/>
  <c r="H135" i="9"/>
  <c r="H134" i="9"/>
  <c r="H129" i="9"/>
  <c r="H128" i="9"/>
  <c r="H127" i="9"/>
  <c r="H126" i="9"/>
  <c r="H125" i="9"/>
  <c r="H124" i="9"/>
  <c r="H123" i="9"/>
  <c r="H121" i="9"/>
  <c r="H122" i="9"/>
  <c r="J138" i="9" l="1"/>
  <c r="J136" i="9"/>
  <c r="J128" i="9"/>
  <c r="J126" i="9"/>
  <c r="J123" i="9"/>
  <c r="H116" i="9"/>
  <c r="H115" i="9"/>
  <c r="J115" i="9" s="1"/>
  <c r="H114" i="9"/>
  <c r="H113" i="9"/>
  <c r="J113" i="9" s="1"/>
  <c r="H112" i="9"/>
  <c r="H111" i="9"/>
  <c r="H110" i="9"/>
  <c r="J110" i="9" s="1"/>
  <c r="H109" i="9"/>
  <c r="H108" i="9"/>
  <c r="H101" i="9"/>
  <c r="H100" i="9"/>
  <c r="J100" i="9" s="1"/>
  <c r="D26" i="72" s="1"/>
  <c r="H99" i="9"/>
  <c r="H98" i="9"/>
  <c r="J98" i="9" s="1"/>
  <c r="H97" i="9"/>
  <c r="H96" i="9"/>
  <c r="H95" i="9"/>
  <c r="J95" i="9" s="1"/>
  <c r="H94" i="9"/>
  <c r="H93" i="9"/>
  <c r="J86" i="9"/>
  <c r="J88" i="9"/>
  <c r="H80" i="9" l="1"/>
  <c r="H79" i="9"/>
  <c r="J79" i="9" s="1"/>
  <c r="H78" i="9"/>
  <c r="H70" i="9"/>
  <c r="J70" i="9" s="1"/>
  <c r="H74" i="9"/>
  <c r="H73" i="9"/>
  <c r="J73" i="9" s="1"/>
  <c r="H72" i="9"/>
  <c r="J72" i="9" s="1"/>
  <c r="H71" i="9"/>
  <c r="H69" i="9"/>
  <c r="H68" i="9"/>
  <c r="J68" i="9" s="1"/>
  <c r="H67" i="9"/>
  <c r="H66" i="9"/>
  <c r="H65" i="9"/>
  <c r="H64" i="9"/>
  <c r="H63" i="9"/>
  <c r="J65" i="9"/>
  <c r="H59" i="9"/>
  <c r="H58" i="9"/>
  <c r="J58" i="9" s="1"/>
  <c r="H57" i="9"/>
  <c r="J57" i="9" s="1"/>
  <c r="H56" i="9"/>
  <c r="H55" i="9"/>
  <c r="H54" i="9"/>
  <c r="J54" i="9" s="1"/>
  <c r="H53" i="9"/>
  <c r="H52" i="9"/>
  <c r="H51" i="9"/>
  <c r="J51" i="9" s="1"/>
  <c r="H50" i="9"/>
  <c r="H49" i="9"/>
  <c r="J80" i="9" l="1"/>
  <c r="J85" i="9"/>
  <c r="J87" i="9"/>
  <c r="J89" i="9"/>
  <c r="J135" i="9"/>
  <c r="J137" i="9"/>
  <c r="J139" i="9"/>
  <c r="J109" i="9"/>
  <c r="J111" i="9"/>
  <c r="J112" i="9"/>
  <c r="J114" i="9"/>
  <c r="J116" i="9"/>
  <c r="J122" i="9"/>
  <c r="J124" i="9"/>
  <c r="J125" i="9"/>
  <c r="J127" i="9"/>
  <c r="J129" i="9"/>
  <c r="J94" i="9"/>
  <c r="J96" i="9"/>
  <c r="J97" i="9"/>
  <c r="J99" i="9"/>
  <c r="J101" i="9"/>
  <c r="J50" i="9"/>
  <c r="J52" i="9"/>
  <c r="J53" i="9"/>
  <c r="J55" i="9"/>
  <c r="J56" i="9"/>
  <c r="J59" i="9"/>
  <c r="J67" i="9"/>
  <c r="J69" i="9"/>
  <c r="J71" i="9"/>
  <c r="J74" i="9"/>
  <c r="J66" i="9"/>
  <c r="J64" i="9"/>
  <c r="C10" i="9" l="1"/>
  <c r="C11" i="9"/>
  <c r="C12" i="9"/>
  <c r="C13" i="9"/>
  <c r="C14" i="9"/>
  <c r="C9" i="9"/>
  <c r="B46" i="72" l="1"/>
  <c r="B40" i="72"/>
  <c r="B34" i="72"/>
  <c r="B28" i="72"/>
  <c r="B22" i="72"/>
  <c r="B16" i="72"/>
  <c r="B10" i="72"/>
  <c r="B4" i="72"/>
  <c r="B42" i="72"/>
  <c r="B18" i="72"/>
  <c r="B33" i="72"/>
  <c r="B25" i="72"/>
  <c r="B9" i="72"/>
  <c r="B32" i="72"/>
  <c r="B8" i="72"/>
  <c r="B24" i="72"/>
  <c r="B41" i="72"/>
  <c r="B17" i="72"/>
  <c r="B47" i="72"/>
  <c r="B43" i="72"/>
  <c r="B27" i="72"/>
  <c r="B19" i="72"/>
  <c r="B12" i="72"/>
  <c r="B37" i="72"/>
  <c r="B11" i="72"/>
  <c r="B7" i="72"/>
  <c r="B36" i="72"/>
  <c r="B21" i="72"/>
  <c r="B20" i="72"/>
  <c r="B31" i="72"/>
  <c r="B23" i="72"/>
  <c r="B35" i="72"/>
  <c r="B6" i="72"/>
  <c r="B5" i="72"/>
  <c r="B30" i="72"/>
  <c r="B3" i="72"/>
  <c r="B26" i="72"/>
  <c r="B14" i="72"/>
  <c r="B13" i="72"/>
  <c r="B38" i="72"/>
  <c r="B29" i="72"/>
  <c r="B45" i="72"/>
  <c r="B44" i="72"/>
  <c r="B15" i="72"/>
  <c r="B39" i="72"/>
  <c r="B2" i="72"/>
  <c r="A47" i="72"/>
  <c r="A45" i="72"/>
  <c r="A39" i="72"/>
  <c r="A33" i="72"/>
  <c r="A27" i="72"/>
  <c r="A21" i="72"/>
  <c r="A15" i="72"/>
  <c r="A9" i="72"/>
  <c r="A3" i="72"/>
  <c r="A46" i="72"/>
  <c r="A40" i="72"/>
  <c r="A28" i="72"/>
  <c r="A22" i="72"/>
  <c r="A16" i="72"/>
  <c r="A34" i="72"/>
  <c r="A10" i="72"/>
  <c r="A35" i="72"/>
  <c r="A26" i="72"/>
  <c r="A11" i="72"/>
  <c r="A42" i="72"/>
  <c r="A18" i="72"/>
  <c r="A25" i="72"/>
  <c r="A41" i="72"/>
  <c r="A32" i="72"/>
  <c r="A17" i="72"/>
  <c r="A8" i="72"/>
  <c r="A36" i="72"/>
  <c r="A12" i="72"/>
  <c r="A4" i="72"/>
  <c r="A38" i="72"/>
  <c r="A24" i="72"/>
  <c r="A37" i="72"/>
  <c r="A6" i="72"/>
  <c r="A23" i="72"/>
  <c r="A7" i="72"/>
  <c r="A20" i="72"/>
  <c r="A31" i="72"/>
  <c r="A5" i="72"/>
  <c r="A14" i="72"/>
  <c r="A30" i="72"/>
  <c r="A19" i="72"/>
  <c r="A29" i="72"/>
  <c r="A44" i="72"/>
  <c r="A43" i="72"/>
  <c r="A13" i="72"/>
  <c r="A2" i="72"/>
  <c r="J134" i="9"/>
  <c r="J121" i="9"/>
  <c r="J108" i="9" l="1"/>
  <c r="J93" i="9"/>
  <c r="J78" i="9"/>
  <c r="J81" i="9" s="1"/>
  <c r="J63" i="9"/>
  <c r="J49" i="9"/>
  <c r="J60" i="9" s="1"/>
  <c r="J75" i="9" l="1"/>
  <c r="J160" i="9"/>
  <c r="J161" i="9"/>
  <c r="J162" i="9"/>
  <c r="J163" i="9"/>
  <c r="J164" i="9"/>
  <c r="J165" i="9"/>
  <c r="J166" i="9"/>
  <c r="J167" i="9"/>
  <c r="J168" i="9"/>
  <c r="J159" i="9"/>
  <c r="J21" i="9"/>
  <c r="J146" i="9"/>
  <c r="J147" i="9" s="1"/>
  <c r="J150" i="9"/>
  <c r="J155" i="9"/>
  <c r="J151" i="9"/>
  <c r="J156" i="9" l="1"/>
  <c r="D46" i="72"/>
  <c r="J152" i="9"/>
  <c r="J169" i="9"/>
  <c r="J142" i="9" l="1"/>
  <c r="D42" i="72" s="1"/>
  <c r="J141" i="9"/>
  <c r="J132" i="9"/>
  <c r="J131" i="9"/>
  <c r="J119" i="9"/>
  <c r="J118" i="9"/>
  <c r="J103" i="9"/>
  <c r="J104" i="9"/>
  <c r="J84" i="9"/>
  <c r="J90" i="9" s="1"/>
  <c r="J45" i="9"/>
  <c r="J44" i="9"/>
  <c r="J40" i="9"/>
  <c r="J41" i="9" s="1"/>
  <c r="J36" i="9"/>
  <c r="J32" i="9"/>
  <c r="J26" i="9"/>
  <c r="J27" i="9"/>
  <c r="J28" i="9"/>
  <c r="J25" i="9"/>
  <c r="J22" i="9"/>
  <c r="J143" i="9" l="1"/>
  <c r="J105" i="9"/>
  <c r="J46" i="9"/>
  <c r="J37" i="9"/>
  <c r="J29" i="9"/>
  <c r="J33" i="9"/>
  <c r="J172" i="9" l="1"/>
  <c r="E21" i="14" s="1"/>
  <c r="D47" i="72" l="1"/>
</calcChain>
</file>

<file path=xl/sharedStrings.xml><?xml version="1.0" encoding="utf-8"?>
<sst xmlns="http://schemas.openxmlformats.org/spreadsheetml/2006/main" count="3326" uniqueCount="235">
  <si>
    <t>Code</t>
  </si>
  <si>
    <t>Naam:
Handtekening:
Datum:</t>
  </si>
  <si>
    <t>Ruimte voor algemene toelichting</t>
  </si>
  <si>
    <t>Totaal</t>
  </si>
  <si>
    <t>Prijs in € (P)</t>
  </si>
  <si>
    <t>Aantal (Q)</t>
  </si>
  <si>
    <t>Eenheid</t>
  </si>
  <si>
    <t>E-mail</t>
  </si>
  <si>
    <t>Telefoon</t>
  </si>
  <si>
    <t>KvK-nummer</t>
  </si>
  <si>
    <t>Plaats</t>
  </si>
  <si>
    <t>Contactpersoon</t>
  </si>
  <si>
    <t>Naam</t>
  </si>
  <si>
    <t>Gemeente Beesel</t>
  </si>
  <si>
    <t>Gemeente Bergen</t>
  </si>
  <si>
    <t>Versiebeheer</t>
  </si>
  <si>
    <t>Versiedatum</t>
  </si>
  <si>
    <t>Financieringsstroom</t>
  </si>
  <si>
    <t>TOTAAL gerealiseerde productie</t>
  </si>
  <si>
    <t>Naam ondertekenaar</t>
  </si>
  <si>
    <t>Handtekening:</t>
  </si>
  <si>
    <t>Datum</t>
  </si>
  <si>
    <t>Ruimte voor toelichting in verband met ongecorrigeerde afwijkingen en onzekerheden</t>
  </si>
  <si>
    <t>Aanbieder</t>
  </si>
  <si>
    <t>Contactpersoon Jeugd</t>
  </si>
  <si>
    <t>Waarmerking accountant voor identificatiedoeleinden:</t>
  </si>
  <si>
    <t>Stuks</t>
  </si>
  <si>
    <t>Logeren</t>
  </si>
  <si>
    <t>44A90</t>
  </si>
  <si>
    <t>44A91</t>
  </si>
  <si>
    <t>44A92</t>
  </si>
  <si>
    <t>44A93</t>
  </si>
  <si>
    <t>Pleegzorg</t>
  </si>
  <si>
    <t>44A07</t>
  </si>
  <si>
    <t>Etmaal</t>
  </si>
  <si>
    <t>Vervoer</t>
  </si>
  <si>
    <t>Uur</t>
  </si>
  <si>
    <t>Gemeente Venlo</t>
  </si>
  <si>
    <t>Minuten</t>
  </si>
  <si>
    <t>Traject (4 weken)</t>
  </si>
  <si>
    <t xml:space="preserve">Financiële productieverantwoording overeenkomst Maatwerkdiensten Jeugd op totaalniveau </t>
  </si>
  <si>
    <t>Financiële productieverantwoording overeenkomst Maatwerkdiensten Jeugd</t>
  </si>
  <si>
    <t>In dit onderdeel verantwoordt de aanbieder de geleverde prestaties waarover de aanbieder verantwoording af dient te leggen bij de gemeente: geleverde prestaties met als grondslag de overeenkomst Maatwerkdiensten Jeugd. Alle aantallen worden op basis van de werkelijke realisatie ingevuld.</t>
  </si>
  <si>
    <t>Overige geleverde prestaties of vergoedingen</t>
  </si>
  <si>
    <t>Indien nodig, kunt u hier uw overige producten invullen</t>
  </si>
  <si>
    <t>Waarmerking accountant voor identificatiedoeleinden</t>
  </si>
  <si>
    <t>Behorende bij verklaring afgegeven d.d.</t>
  </si>
  <si>
    <t xml:space="preserve">behorende bij verklaring afgegeven d.d.: </t>
  </si>
  <si>
    <t>Kleinschalige woonleefgroep</t>
  </si>
  <si>
    <t>Kleinschalige woongroep</t>
  </si>
  <si>
    <t>44A06</t>
  </si>
  <si>
    <t>Logeren licht/midden</t>
  </si>
  <si>
    <t>Dagdeel</t>
  </si>
  <si>
    <t>Logeren zwaar</t>
  </si>
  <si>
    <t>Zelfstandig wonen training</t>
  </si>
  <si>
    <t>44L09</t>
  </si>
  <si>
    <t>Gezinshuizen</t>
  </si>
  <si>
    <t>44A08</t>
  </si>
  <si>
    <t>Opgroeiproblematiek jonge kind en ernstig meervoudige beperking</t>
  </si>
  <si>
    <t>Ontwikkelgroepen</t>
  </si>
  <si>
    <t>41A15</t>
  </si>
  <si>
    <t>EMB</t>
  </si>
  <si>
    <t>41A16</t>
  </si>
  <si>
    <t>Terug naar school</t>
  </si>
  <si>
    <t>41L11</t>
  </si>
  <si>
    <t xml:space="preserve">Traject </t>
  </si>
  <si>
    <t>41L12</t>
  </si>
  <si>
    <t>41L13</t>
  </si>
  <si>
    <t>Duurzame daginvulling</t>
  </si>
  <si>
    <t>41L21</t>
  </si>
  <si>
    <t>41L22</t>
  </si>
  <si>
    <t>41L23</t>
  </si>
  <si>
    <t>Vaktherapie lokaal</t>
  </si>
  <si>
    <t>45L61</t>
  </si>
  <si>
    <t>Dyslexie</t>
  </si>
  <si>
    <t>54L50</t>
  </si>
  <si>
    <t>54L51</t>
  </si>
  <si>
    <t>54L01</t>
  </si>
  <si>
    <t>54L02</t>
  </si>
  <si>
    <t>54L03</t>
  </si>
  <si>
    <t xml:space="preserve">GGZ Maatwerk </t>
  </si>
  <si>
    <t>54L04</t>
  </si>
  <si>
    <t>GGZ Meerwerk</t>
  </si>
  <si>
    <t>GGZ Jeugd / Ambulant GGZ lokaal</t>
  </si>
  <si>
    <t>Ambulante hulp</t>
  </si>
  <si>
    <t>45L01</t>
  </si>
  <si>
    <t>45L02</t>
  </si>
  <si>
    <t>45L03</t>
  </si>
  <si>
    <t>Ambulante Hulp Duurzaam Maatwerk</t>
  </si>
  <si>
    <t>45L04</t>
  </si>
  <si>
    <t>Ambulante Hulp Duurzaam Meerwerk</t>
  </si>
  <si>
    <t>45L05</t>
  </si>
  <si>
    <t>45L11</t>
  </si>
  <si>
    <t>45L12</t>
  </si>
  <si>
    <t>45L13</t>
  </si>
  <si>
    <t>Ambulant Perspectief 1 Maatwerk</t>
  </si>
  <si>
    <t>45L14</t>
  </si>
  <si>
    <t>Ambulant Perspectief 1 Meerwerk</t>
  </si>
  <si>
    <t>45L15</t>
  </si>
  <si>
    <t>45L22</t>
  </si>
  <si>
    <t>45L23</t>
  </si>
  <si>
    <t>Ambulant Perpectief 2 Maatwerk</t>
  </si>
  <si>
    <t>45L24</t>
  </si>
  <si>
    <t>Ambulant Perpectief 2 Meerwerk</t>
  </si>
  <si>
    <t>45L25</t>
  </si>
  <si>
    <t>Stuks (output)</t>
  </si>
  <si>
    <t>50L01</t>
  </si>
  <si>
    <t>50L02</t>
  </si>
  <si>
    <t>42A03</t>
  </si>
  <si>
    <t>Enkele rit</t>
  </si>
  <si>
    <t>Medicijncontrole</t>
  </si>
  <si>
    <t>54L06</t>
  </si>
  <si>
    <t>Tarief</t>
  </si>
  <si>
    <t>Tarief per maand</t>
  </si>
  <si>
    <t>Aantal gedeclareerde maanden</t>
  </si>
  <si>
    <t>54L05</t>
  </si>
  <si>
    <t>Consultatie en advies</t>
  </si>
  <si>
    <t>Consultatie en advies hbo</t>
  </si>
  <si>
    <t>Consultatie en advies wo</t>
  </si>
  <si>
    <t>Ambulante hulp Perspectief 1 Lokaal</t>
  </si>
  <si>
    <t>Tarief per maand obv bezetting</t>
  </si>
  <si>
    <t>Gemeente Gennep</t>
  </si>
  <si>
    <t>Gemeente Horst aan de Maas</t>
  </si>
  <si>
    <t>Gemeente Peel en Maas</t>
  </si>
  <si>
    <t>Respijtzorg dagbesteding gestart in 2022</t>
  </si>
  <si>
    <t>Respijtzorg dagbesteding gestart in 2023</t>
  </si>
  <si>
    <t>Naschoolse dagbesteding gestart in 2022</t>
  </si>
  <si>
    <t>Naschoolse dagbesteding gestart in 2023</t>
  </si>
  <si>
    <t>41L24</t>
  </si>
  <si>
    <t>Respijtzorg 2 dagbesteding gestart in 2023</t>
  </si>
  <si>
    <t>Schoolvervangende dagbesteding (5 dagdelen) gestart in 2023</t>
  </si>
  <si>
    <t>Schoolvervangende dagbesteding (8 dagdelen) gestart in 2022</t>
  </si>
  <si>
    <t>41L25</t>
  </si>
  <si>
    <t>Naschoolse dagbehandeling gestart in 2022</t>
  </si>
  <si>
    <t>Naschoolse dagbehandeling gestart in 2023</t>
  </si>
  <si>
    <t>Schoolvervangende dagbehandeling 1 gestart in 2022</t>
  </si>
  <si>
    <t>Schoolvervangende dagbehandeling 1 gestart in 2023</t>
  </si>
  <si>
    <t>Schoolvervangende dagbehandeling 2 gestart in 2022</t>
  </si>
  <si>
    <t>Schoolvervangende dagbehandeling 2 gestart in 2023</t>
  </si>
  <si>
    <t>Schoolvervangende dagbehandeling 3 gestart in 2023</t>
  </si>
  <si>
    <t>41L14</t>
  </si>
  <si>
    <t>GGZ Licht gestart in 2022</t>
  </si>
  <si>
    <t>GGZ Licht gestart in 2023</t>
  </si>
  <si>
    <t>GGZ Midden gestart in 2022</t>
  </si>
  <si>
    <t>GGZ Midden gestart in 2023</t>
  </si>
  <si>
    <t>GGZ Zwaar gestart in 2022</t>
  </si>
  <si>
    <t>GGZ Zwaar gestart in 2023</t>
  </si>
  <si>
    <t>Ambulante Hulp Duurzaam 1 gestart in 2022</t>
  </si>
  <si>
    <t>Ambulante Hulp Duurzaam 1 gestart in 2023</t>
  </si>
  <si>
    <t>Ambulante Hulp Duurzaam 2 gestart in 2022</t>
  </si>
  <si>
    <t>Ambulante Hulp Duurzaam 2 gestart in 2023</t>
  </si>
  <si>
    <t>Ambulante Hulp Duurzaam 3 gestart in 2022</t>
  </si>
  <si>
    <t>Ambulante Hulp Duurzaam 3 gestart in 2023</t>
  </si>
  <si>
    <t>Ambulant Perspectief 1 Licht gestart in 2022</t>
  </si>
  <si>
    <t>Ambulant Perspectief 1 Licht gestart in 2023</t>
  </si>
  <si>
    <t>Ambulant Perspectief 1 Midden gestart in 2022</t>
  </si>
  <si>
    <t>Ambulant Perspectief 1 Midden gestart in 2023</t>
  </si>
  <si>
    <t>Ambulant Perspectief 1 Zwaar gestart in 2022</t>
  </si>
  <si>
    <t>Ambulant Perspectief 1 Zwaar gestart in 2023</t>
  </si>
  <si>
    <t>Ambulant Perspectief 2 Midden gestart in 2022</t>
  </si>
  <si>
    <t>Ambulant Perspectief 2 Midden gestart in 2023</t>
  </si>
  <si>
    <t>Ambulant Perspectief 2 Zwaar gestart in 2022</t>
  </si>
  <si>
    <t>Ambulant Perspectief 2 Zwaar gestart in 2023</t>
  </si>
  <si>
    <t>Dyslexie Diagnostiek gestart in 2022</t>
  </si>
  <si>
    <t>Dyslexie Diagnostiek gestart in 2023</t>
  </si>
  <si>
    <t>Dyslexie Behandeling gestart in 2022</t>
  </si>
  <si>
    <t>Dyslexie Behandeling gestart in 2023</t>
  </si>
  <si>
    <t>Vaktherapie gestart in 2022</t>
  </si>
  <si>
    <t>Vaktherapie gestart in 2023</t>
  </si>
  <si>
    <t>Bedrag</t>
  </si>
  <si>
    <t>Domein</t>
  </si>
  <si>
    <t>Jeugd</t>
  </si>
  <si>
    <t>KvK</t>
  </si>
  <si>
    <r>
      <rPr>
        <b/>
        <sz val="8"/>
        <color theme="4"/>
        <rFont val="Calibri"/>
        <family val="2"/>
        <scheme val="minor"/>
      </rPr>
      <t>Invulinstructie Financiële productieverantwoording overeenkomst Maatwerkdiensten Jeugd 2024</t>
    </r>
    <r>
      <rPr>
        <sz val="8"/>
        <color theme="1"/>
        <rFont val="Calibri"/>
        <family val="2"/>
        <scheme val="minor"/>
      </rPr>
      <t xml:space="preserve">
Algemeen
Dit formulier is bedoeld voor de financiële verantwoording van aanbieders uit hoofde van de overeenkomst Maatwerkdiensten Jeugd. De financiële productieverantwoording bevat de definitieve opgave van de gerealiseerde productie 2024.
Voor zover in dit formulier wordt gesproken over 'aanbieder' wordt hiermee bedoeld: alle onderdelen van een beherend rechtspersoon die samen opgenomen zijn in de afgesloten overeenkomst met betreffende gemeente(n). 
Indien er sprake is van een samenwerkingsverband (combinatie), dient de productieverantwoording ingediend te worden door de penvoerder. 
Indien er sprake is van hoofd- en onderaannemers, dient de productieverantwoording ingediend te worden door de hoofdaannemer.
Een boekjaar wordt gelijk gesteld aan het kalenderjaar. 
Alle door u in te vullen velden zijn lichtblauw gearceerd. 
Onder de invulvelden zijn twee vakken beschikbaar voor opmerkingen. In het eerste vak kunt u een toelichting geven op afwijkingen en onzekerheden, bijvoorbeeld als er door het declareren in minuten ipv in uren afrondingsverschillen ontstaan. 
In het tweede vak kunt u een algemene toelichting geven.
Hieronder wordt, indien van toepassing, per tabblad een toelichting gegeven. 
</t>
    </r>
    <r>
      <rPr>
        <sz val="8"/>
        <color rgb="FFFF0000"/>
        <rFont val="Calibri"/>
        <family val="2"/>
        <scheme val="minor"/>
      </rPr>
      <t xml:space="preserve">Let op: alle tabbladen (zowel het totaalblad als de bladen per gemeente) dienen voorzien te zijn van de handtekening van de aanbieder en van een waarmerking van de accountant, indien dit van toepassing is.
</t>
    </r>
    <r>
      <rPr>
        <sz val="8"/>
        <color theme="1"/>
        <rFont val="Calibri"/>
        <family val="2"/>
        <scheme val="minor"/>
      </rPr>
      <t xml:space="preserve">
</t>
    </r>
    <r>
      <rPr>
        <b/>
        <sz val="8"/>
        <color theme="4"/>
        <rFont val="Calibri"/>
        <family val="2"/>
        <scheme val="minor"/>
      </rPr>
      <t>Tabblad 'Totaalblad'</t>
    </r>
    <r>
      <rPr>
        <sz val="8"/>
        <color theme="1"/>
        <rFont val="Calibri"/>
        <family val="2"/>
        <scheme val="minor"/>
      </rPr>
      <t xml:space="preserve">
Op basis van de ingevulde financiële productieverantwoordingen per gemeente berekent het model in het tabblad 'Totaalblad' de totale gerealiseerde productie binnen de overeenkomst Maatwerkdiensten Jeugd.
Als u op dit blad uw aanbiedersgegevens invult, dan worden deze velden automatisch ingevuld op de tabbladen per gemeente.
</t>
    </r>
    <r>
      <rPr>
        <b/>
        <sz val="8"/>
        <color theme="4"/>
        <rFont val="Calibri"/>
        <family val="2"/>
        <scheme val="minor"/>
      </rPr>
      <t>Tabbladen per gemeente in Limburg-Noord</t>
    </r>
    <r>
      <rPr>
        <sz val="8"/>
        <color theme="1"/>
        <rFont val="Calibri"/>
        <family val="2"/>
        <scheme val="minor"/>
      </rPr>
      <t xml:space="preserve">
Per gemeente dient de productieverantwoording ingevuld te worden. 
</t>
    </r>
    <r>
      <rPr>
        <sz val="8"/>
        <rFont val="Calibri"/>
        <family val="2"/>
        <scheme val="minor"/>
      </rPr>
      <t xml:space="preserve">De gedeclareerde prestaties uit de raamovereenkomsten Jeugd kunnen ingevuld worden. Een gedeclareerde prestatie is een prestatie waarvoor 
in het jaar 2024 het declaratiebericht (323) via het berichtenverkeer is ingediend. Voor de maand december 2024 geldt dat het declaratiebericht uiterlijk op 31 januari 2025 is ingediend.
</t>
    </r>
    <r>
      <rPr>
        <b/>
        <sz val="8"/>
        <color theme="4"/>
        <rFont val="Calibri"/>
        <family val="2"/>
        <scheme val="minor"/>
      </rPr>
      <t>Trajecten</t>
    </r>
    <r>
      <rPr>
        <b/>
        <sz val="8"/>
        <rFont val="Calibri"/>
        <family val="2"/>
        <scheme val="minor"/>
      </rPr>
      <t xml:space="preserve">
</t>
    </r>
    <r>
      <rPr>
        <sz val="8"/>
        <rFont val="Calibri"/>
        <family val="2"/>
        <scheme val="minor"/>
      </rPr>
      <t xml:space="preserve">Het maandbedrag voor trajecten dat opgenomen is in de formats is gebaseerd op de gemiddelde doorlooptijd. Afspraak is dat men maandelijks het maandbedrag declareert en in de laatste maand het resterende bedrag.
Voor euro trajecten zijn drie tarieven opgenomen: een tarief voor een traject dat gestart is in 2022, een tarief voor een traject dat gestart is in 2023 en een tarief voor een traject dat gestart is in 2024.
</t>
    </r>
    <r>
      <rPr>
        <b/>
        <sz val="8"/>
        <rFont val="Calibri"/>
        <family val="2"/>
        <scheme val="minor"/>
      </rPr>
      <t xml:space="preserve">
Trajecten eerder afgerond dan de gemiddelde doorlooptijd: </t>
    </r>
    <r>
      <rPr>
        <sz val="8"/>
        <rFont val="Calibri"/>
        <family val="2"/>
        <scheme val="minor"/>
      </rPr>
      <t>Als het traject nog niet afgerond is eind 2024: bij de verantwoording het aantal gedeclareerde maanden invullen. 
Als het traject wel in 2024 afgerond is: zoveel gedeclareerde maanden invullen dat het totale trajecttarief verantwoord wordt.</t>
    </r>
    <r>
      <rPr>
        <b/>
        <sz val="8"/>
        <rFont val="Calibri"/>
        <family val="2"/>
        <scheme val="minor"/>
      </rPr>
      <t xml:space="preserve">
Life events:</t>
    </r>
    <r>
      <rPr>
        <sz val="8"/>
        <rFont val="Calibri"/>
        <family val="2"/>
        <scheme val="minor"/>
      </rPr>
      <t xml:space="preserve"> Dit zijn gebeurtenissen waarbij het traject voortijdig wordt afgebroken die het niet rechtvaardigen dat het volledige traject mag worden gedeclareerd. In dit geval kan het daadwerkelijk aantal gedeclareerde maanden ingevuld worden.
</t>
    </r>
    <r>
      <rPr>
        <b/>
        <sz val="8"/>
        <color theme="4"/>
        <rFont val="Calibri"/>
        <family val="2"/>
        <scheme val="minor"/>
      </rPr>
      <t>Tabbladen Bergen en Venlo</t>
    </r>
    <r>
      <rPr>
        <b/>
        <sz val="8"/>
        <rFont val="Calibri"/>
        <family val="2"/>
        <scheme val="minor"/>
      </rPr>
      <t xml:space="preserve">
</t>
    </r>
    <r>
      <rPr>
        <sz val="8"/>
        <rFont val="Calibri"/>
        <family val="2"/>
        <scheme val="minor"/>
      </rPr>
      <t xml:space="preserve">De tabbladen van Bergen en Venlo wijken af van de overige gemeenten. 
De overeenkomsten waarvoor de plekkensystematiek van toepassing is zijn licht geel gearceerd.
Het aantal bezette plekken per product per jaar wordt berekend op basis van de dagdagelijkse bezetting van het aantal jeugdigen dat jeugdhulp ontvangt.  
Bergen en Venlo verstrekken de exacte stand medio februari 2025 aan de gecontracteerde aanbieders Jeugd die werken met de plekkensystematiek. 
De aanbieder kan de exacte berekening ook maken maar dat betekent voor de meeste aanbieders handwerk. Aanbieders kunnen de bezetting benaderen door een willekeurige peildatum te kiezen. 
Op basis van de gekozen peildatum telt de aanbieder het aantal jeugdigen dat op dat moment jeugdhulp ontvangt. Op basis van 12 tellingen kan de aanbieder de gemiddelde plekbezetting per jaar per product benaderen.
</t>
    </r>
    <r>
      <rPr>
        <sz val="8"/>
        <color theme="1"/>
        <rFont val="Calibri"/>
        <family val="2"/>
        <scheme val="minor"/>
      </rPr>
      <t xml:space="preserve">
Door ondertekening van het formulier 'Financiële productieverantwoording 2024' verklaart de bestuurder van de aanbieder dat de financiële productieverantwoording 2024 
naar waarheid en in overeenstemming met de vigerende wet- en regelgeving is ingevuld.
</t>
    </r>
  </si>
  <si>
    <t>Gerealiseerde productie 2024</t>
  </si>
  <si>
    <t xml:space="preserve">Door ondertekening van het formulier 'Financiële productieverantwoording 2024': </t>
  </si>
  <si>
    <t>Verklaart de bestuurder van de aanbieder dat de financiële productieverantwoording overeenkomst Maatwerkdiensten Jeugd 2024 naar waarheid is ingevuld.</t>
  </si>
  <si>
    <t>Gedeclareerde prestaties Maatwerkdiensten Jeugd 2024</t>
  </si>
  <si>
    <t>Realisatie 2024 in €</t>
  </si>
  <si>
    <t>Gedeclareerd in 2024</t>
  </si>
  <si>
    <t>Totaal gerealiseerde productie Jeugd 2024</t>
  </si>
  <si>
    <t>Schoolvervangende dagbehandeling 3 gestart in 2024</t>
  </si>
  <si>
    <t>Schoolvervangende dagbehandeling 2 gestart in 2024</t>
  </si>
  <si>
    <t>Schoolvervangende dagbehandeling 1 gestart in 2024</t>
  </si>
  <si>
    <t>Naschoolse dagbehandeling gestart in 2024</t>
  </si>
  <si>
    <t>Respijtzorg dagbesteding gestart in 2024</t>
  </si>
  <si>
    <t>Naschoolse dagbesteding gestart in 2024</t>
  </si>
  <si>
    <t>Respijtzorg 2 dagbesteding gestart in 2024</t>
  </si>
  <si>
    <t>Schoolvervangende dagbesteding (5 dagdelen) gestart in 2024</t>
  </si>
  <si>
    <t>Schoolvervangende dagbesteding (8 dagdelen) gestart in 2023</t>
  </si>
  <si>
    <t>Vaktherapie gestart in 2024</t>
  </si>
  <si>
    <t>Dyslexie Diagnostiek gestart in 2024</t>
  </si>
  <si>
    <t>Dyslexie Behandeling gestart in 2024</t>
  </si>
  <si>
    <t>GGZ Zwaar gestart in 2024</t>
  </si>
  <si>
    <t>GGZ Midden gestart in 2024</t>
  </si>
  <si>
    <t>GGZ Licht gestart in 2024</t>
  </si>
  <si>
    <t>Ambulante Hulp Duurzaam 1 gestart in 2024</t>
  </si>
  <si>
    <t>Ambulante Hulp Duurzaam 2 gestart in 2024</t>
  </si>
  <si>
    <t>Ambulante Hulp Duurzaam 3 gestart in 2024</t>
  </si>
  <si>
    <t>Ambulant Perspectief 1 Licht gestart in 2024</t>
  </si>
  <si>
    <t>Ambulant Perspectief 1 Midden gestart in 2024</t>
  </si>
  <si>
    <t>Ambulant Perspectief 1 Zwaar gestart in 2024</t>
  </si>
  <si>
    <t>Ambulant Perspectief 2 Midden gestart in 2024</t>
  </si>
  <si>
    <t>Ambulant Perspectief 2 Zwaar gestart in 2024</t>
  </si>
  <si>
    <t>Aantal plekken 2024</t>
  </si>
  <si>
    <t>Duurzame daginvulling (Regionaal)</t>
  </si>
  <si>
    <t>Ambulant GGZ lokaal</t>
  </si>
  <si>
    <t>Duurzame daginvulling (Lokaal)</t>
  </si>
  <si>
    <t>GGZ Jeugd (Regionaal)</t>
  </si>
  <si>
    <t>Ambulante hulp (Regionaal)</t>
  </si>
  <si>
    <t>GGZ Licht gestart vóór 2024</t>
  </si>
  <si>
    <t>GGZ Midden gestart vóór 2024</t>
  </si>
  <si>
    <t>GGZ Zwaar gestart vóór 2024</t>
  </si>
  <si>
    <t>Dyslexie Diagnostiek gestart vóór 2024</t>
  </si>
  <si>
    <t>Dyslexie Behandeling gestart vóór 2024</t>
  </si>
  <si>
    <t>Respijtzorg dagbesteding gestart vóór 2024</t>
  </si>
  <si>
    <t>Naschoolse dagbesteding gestart vóór 2024</t>
  </si>
  <si>
    <t>Schoolvervangende dagbesteding gestart vóór 2024</t>
  </si>
  <si>
    <t>Respijtzorg 2 dagbesteding gestart vóór 2024</t>
  </si>
  <si>
    <t>Schoolvervangende dagbesteding (5 dagdelen) gestart vóór 2024</t>
  </si>
  <si>
    <t>Naschoolse dagbehandeling gestart vóór 2024</t>
  </si>
  <si>
    <t>Schoolvervangende dagbehandeling 1 gestart vóór 2024</t>
  </si>
  <si>
    <t>Schoolvervangende dagbehandeling 2 gestart vóór 2024</t>
  </si>
  <si>
    <t>Schoolvervangende dagbehandeling 3 gestart vóór 2024</t>
  </si>
  <si>
    <t>Ambulante Hulp Duurzaam 1 gestart vóór 2024</t>
  </si>
  <si>
    <t>Ambulante Hulp Duurzaam 2 gestart vóór 2024</t>
  </si>
  <si>
    <t>Ambulante Hulp Duurzaam 3 gestart vóór 2024</t>
  </si>
  <si>
    <t>Ambulant Perspectief 1 Licht gestart vóór 2024</t>
  </si>
  <si>
    <t>Ambulant Perspectief 1 Midden gestart vóór 2024</t>
  </si>
  <si>
    <t>Ambulant Perspectief 1 Zwaar gestart vóór 2024</t>
  </si>
  <si>
    <t>Ambulant Perspectief 2 Midden gestart vóór 2024</t>
  </si>
  <si>
    <t>Ambulant Perspectief 2 Zwaar gestart vóór 2024</t>
  </si>
  <si>
    <t>Gemeente</t>
  </si>
  <si>
    <t>Product</t>
  </si>
  <si>
    <t>GGZ Jeugd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</si>
</sst>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9"/>
      <color theme="1"/>
      <name val="Arial"/>
      <family val="2"/>
    </font>
    <font>
      <sz val="12"/>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sz val="8"/>
      <color rgb="FFFF0000"/>
      <name val="Calibri"/>
      <family val="2"/>
      <scheme val="minor"/>
    </font>
    <font>
      <b/>
      <sz val="8"/>
      <name val="Calibri"/>
      <family val="2"/>
      <scheme val="minor"/>
    </font>
    <font>
      <sz val="8"/>
      <name val="Calibri"/>
      <family val="2"/>
      <scheme val="minor"/>
    </font>
    <font>
      <b/>
      <sz val="8"/>
      <color theme="4"/>
      <name val="Calibri"/>
      <family val="2"/>
      <scheme val="minor"/>
    </font>
    <font>
      <sz val="11"/>
      <name val="Calibri"/>
      <family val="2"/>
      <scheme val="minor"/>
    </font>
    <font>
      <sz val="12"/>
      <name val="Calibri"/>
      <family val="2"/>
      <scheme val="minor"/>
    </font>
    <font>
      <b/>
      <sz val="12"/>
      <name val="Calibri"/>
      <family val="2"/>
      <scheme val="minor"/>
    </font>
    <font>
      <b/>
      <sz val="11"/>
      <name val="Calibri"/>
      <family val="2"/>
      <scheme val="minor"/>
    </font>
    <font>
      <i/>
      <sz val="11"/>
      <name val="Calibri"/>
      <family val="2"/>
      <scheme val="minor"/>
    </font>
    <font>
      <sz val="14"/>
      <name val="Calibri"/>
      <family val="2"/>
      <scheme val="minor"/>
    </font>
    <font>
      <b/>
      <sz val="14"/>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CC"/>
        <bgColor indexed="64"/>
      </patternFill>
    </fill>
  </fills>
  <borders count="61">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auto="1"/>
      </top>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top style="hair">
        <color auto="1"/>
      </top>
      <bottom style="hair">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hair">
        <color indexed="64"/>
      </bottom>
      <diagonal/>
    </border>
    <border>
      <left style="thin">
        <color auto="1"/>
      </left>
      <right style="thin">
        <color auto="1"/>
      </right>
      <top style="hair">
        <color indexed="64"/>
      </top>
      <bottom style="hair">
        <color indexed="64"/>
      </bottom>
      <diagonal/>
    </border>
    <border>
      <left style="thin">
        <color auto="1"/>
      </left>
      <right style="hair">
        <color indexed="64"/>
      </right>
      <top style="hair">
        <color indexed="64"/>
      </top>
      <bottom style="hair">
        <color indexed="64"/>
      </bottom>
      <diagonal/>
    </border>
    <border>
      <left style="thin">
        <color auto="1"/>
      </left>
      <right style="thin">
        <color auto="1"/>
      </right>
      <top style="hair">
        <color indexed="64"/>
      </top>
      <bottom/>
      <diagonal/>
    </border>
    <border>
      <left style="thin">
        <color auto="1"/>
      </left>
      <right style="hair">
        <color indexed="64"/>
      </right>
      <top/>
      <bottom style="hair">
        <color indexed="64"/>
      </bottom>
      <diagonal/>
    </border>
    <border>
      <left style="thin">
        <color auto="1"/>
      </left>
      <right style="thin">
        <color auto="1"/>
      </right>
      <top style="hair">
        <color indexed="64"/>
      </top>
      <bottom style="thin">
        <color auto="1"/>
      </bottom>
      <diagonal/>
    </border>
    <border>
      <left style="thin">
        <color auto="1"/>
      </left>
      <right/>
      <top style="hair">
        <color indexed="64"/>
      </top>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bottom style="hair">
        <color indexed="64"/>
      </bottom>
      <diagonal/>
    </border>
    <border>
      <left/>
      <right style="thin">
        <color auto="1"/>
      </right>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auto="1"/>
      </left>
      <right style="thin">
        <color theme="0"/>
      </right>
      <top style="hair">
        <color auto="1"/>
      </top>
      <bottom style="hair">
        <color auto="1"/>
      </bottom>
      <diagonal/>
    </border>
    <border>
      <left style="thin">
        <color theme="0"/>
      </left>
      <right style="thin">
        <color theme="0"/>
      </right>
      <top style="hair">
        <color auto="1"/>
      </top>
      <bottom style="hair">
        <color auto="1"/>
      </bottom>
      <diagonal/>
    </border>
    <border>
      <left style="thin">
        <color theme="0"/>
      </left>
      <right style="hair">
        <color auto="1"/>
      </right>
      <top style="hair">
        <color auto="1"/>
      </top>
      <bottom style="hair">
        <color auto="1"/>
      </bottom>
      <diagonal/>
    </border>
    <border>
      <left style="thin">
        <color theme="0"/>
      </left>
      <right/>
      <top style="thin">
        <color theme="0"/>
      </top>
      <bottom style="hair">
        <color indexed="64"/>
      </bottom>
      <diagonal/>
    </border>
    <border>
      <left/>
      <right/>
      <top style="thin">
        <color theme="0"/>
      </top>
      <bottom style="hair">
        <color indexed="64"/>
      </bottom>
      <diagonal/>
    </border>
    <border>
      <left/>
      <right style="thin">
        <color theme="0"/>
      </right>
      <top style="thin">
        <color theme="0"/>
      </top>
      <bottom style="hair">
        <color indexed="64"/>
      </bottom>
      <diagonal/>
    </border>
    <border>
      <left/>
      <right/>
      <top style="thin">
        <color theme="0"/>
      </top>
      <bottom/>
      <diagonal/>
    </border>
    <border>
      <left/>
      <right/>
      <top/>
      <bottom style="thin">
        <color theme="0"/>
      </bottom>
      <diagonal/>
    </border>
    <border>
      <left style="thin">
        <color theme="0"/>
      </left>
      <right/>
      <top style="hair">
        <color indexed="64"/>
      </top>
      <bottom style="thin">
        <color theme="0"/>
      </bottom>
      <diagonal/>
    </border>
    <border>
      <left/>
      <right/>
      <top style="hair">
        <color indexed="64"/>
      </top>
      <bottom style="thin">
        <color theme="0"/>
      </bottom>
      <diagonal/>
    </border>
    <border>
      <left/>
      <right style="thin">
        <color theme="0"/>
      </right>
      <top style="hair">
        <color indexed="64"/>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9" fontId="6" fillId="0" borderId="0" applyFont="0" applyFill="0" applyBorder="0" applyAlignment="0" applyProtection="0"/>
    <xf numFmtId="0" fontId="7" fillId="0" borderId="0"/>
    <xf numFmtId="0" fontId="6" fillId="0" borderId="0"/>
    <xf numFmtId="164" fontId="7" fillId="0" borderId="0" applyFont="0" applyFill="0" applyBorder="0" applyAlignment="0" applyProtection="0"/>
    <xf numFmtId="0" fontId="2" fillId="0" borderId="0"/>
    <xf numFmtId="0" fontId="7" fillId="0" borderId="0"/>
  </cellStyleXfs>
  <cellXfs count="221">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horizontal="left" vertical="center"/>
    </xf>
    <xf numFmtId="0" fontId="0" fillId="0" borderId="11" xfId="0" applyBorder="1" applyAlignment="1">
      <alignment vertical="top"/>
    </xf>
    <xf numFmtId="0" fontId="0" fillId="0" borderId="6" xfId="0" applyBorder="1"/>
    <xf numFmtId="43" fontId="1" fillId="3" borderId="33" xfId="1" applyFont="1" applyFill="1" applyBorder="1" applyProtection="1"/>
    <xf numFmtId="0" fontId="0" fillId="8" borderId="0" xfId="0" applyFill="1" applyAlignment="1">
      <alignment vertical="center"/>
    </xf>
    <xf numFmtId="0" fontId="0" fillId="7" borderId="0" xfId="0" applyFill="1"/>
    <xf numFmtId="0" fontId="0" fillId="7" borderId="24" xfId="0" applyFill="1" applyBorder="1"/>
    <xf numFmtId="0" fontId="3" fillId="7" borderId="29" xfId="0" applyFont="1" applyFill="1" applyBorder="1" applyAlignment="1">
      <alignment horizontal="center"/>
    </xf>
    <xf numFmtId="0" fontId="3" fillId="7" borderId="30" xfId="0" applyFont="1" applyFill="1" applyBorder="1" applyAlignment="1">
      <alignment horizontal="center"/>
    </xf>
    <xf numFmtId="0" fontId="3" fillId="7" borderId="23" xfId="0" applyFont="1" applyFill="1" applyBorder="1" applyAlignment="1">
      <alignment horizontal="center"/>
    </xf>
    <xf numFmtId="0" fontId="5" fillId="5" borderId="0" xfId="0" applyFont="1" applyFill="1" applyAlignment="1">
      <alignment horizontal="left"/>
    </xf>
    <xf numFmtId="0" fontId="4" fillId="0" borderId="0" xfId="0" applyFont="1" applyAlignment="1">
      <alignment horizontal="left" vertical="center"/>
    </xf>
    <xf numFmtId="8" fontId="4" fillId="0" borderId="0" xfId="2" applyNumberFormat="1" applyFont="1" applyFill="1" applyBorder="1" applyAlignment="1" applyProtection="1">
      <alignment vertical="center"/>
    </xf>
    <xf numFmtId="0" fontId="0" fillId="7" borderId="21" xfId="0" applyFill="1" applyBorder="1"/>
    <xf numFmtId="0" fontId="0" fillId="7" borderId="22" xfId="0" applyFill="1" applyBorder="1"/>
    <xf numFmtId="0" fontId="3" fillId="7" borderId="39" xfId="0" applyFont="1" applyFill="1" applyBorder="1" applyAlignment="1">
      <alignment horizontal="center"/>
    </xf>
    <xf numFmtId="0" fontId="4" fillId="0" borderId="0" xfId="0" applyFont="1" applyAlignment="1">
      <alignment horizontal="left" vertical="center" wrapText="1"/>
    </xf>
    <xf numFmtId="44" fontId="4" fillId="0" borderId="0" xfId="2" applyFont="1" applyFill="1" applyBorder="1" applyAlignment="1" applyProtection="1">
      <alignment vertical="center"/>
    </xf>
    <xf numFmtId="0" fontId="0" fillId="4" borderId="31" xfId="0" applyFill="1" applyBorder="1" applyProtection="1">
      <protection locked="0"/>
    </xf>
    <xf numFmtId="0" fontId="0" fillId="4" borderId="33" xfId="0" applyFill="1" applyBorder="1" applyProtection="1">
      <protection locked="0"/>
    </xf>
    <xf numFmtId="0" fontId="0" fillId="3" borderId="24" xfId="0" applyFill="1" applyBorder="1"/>
    <xf numFmtId="0" fontId="0" fillId="0" borderId="31" xfId="0" applyBorder="1"/>
    <xf numFmtId="0" fontId="1" fillId="3" borderId="30" xfId="0" applyFont="1" applyFill="1" applyBorder="1"/>
    <xf numFmtId="0" fontId="1" fillId="3" borderId="31" xfId="0" applyFont="1" applyFill="1" applyBorder="1"/>
    <xf numFmtId="0" fontId="1" fillId="3" borderId="36" xfId="0" applyFont="1" applyFill="1" applyBorder="1" applyAlignment="1">
      <alignment horizontal="center"/>
    </xf>
    <xf numFmtId="44" fontId="3" fillId="3" borderId="34" xfId="2" applyFont="1" applyFill="1" applyBorder="1" applyProtection="1"/>
    <xf numFmtId="0" fontId="0" fillId="9" borderId="24" xfId="0" applyFill="1" applyBorder="1"/>
    <xf numFmtId="0" fontId="3" fillId="9" borderId="30" xfId="0" applyFont="1" applyFill="1" applyBorder="1" applyAlignment="1">
      <alignment horizontal="center" wrapText="1"/>
    </xf>
    <xf numFmtId="0" fontId="3" fillId="9" borderId="39" xfId="0" applyFont="1" applyFill="1" applyBorder="1" applyAlignment="1">
      <alignment horizontal="center" wrapText="1"/>
    </xf>
    <xf numFmtId="0" fontId="3" fillId="9" borderId="39" xfId="0" applyFont="1" applyFill="1" applyBorder="1" applyAlignment="1">
      <alignment horizontal="center"/>
    </xf>
    <xf numFmtId="0" fontId="0" fillId="3" borderId="29" xfId="0" applyFill="1" applyBorder="1"/>
    <xf numFmtId="0" fontId="0" fillId="9" borderId="29" xfId="0" applyFill="1" applyBorder="1"/>
    <xf numFmtId="0" fontId="1" fillId="3" borderId="29" xfId="0" applyFont="1" applyFill="1" applyBorder="1"/>
    <xf numFmtId="0" fontId="1" fillId="3" borderId="33" xfId="0" applyFont="1" applyFill="1" applyBorder="1"/>
    <xf numFmtId="44" fontId="3" fillId="3" borderId="29" xfId="2" applyFont="1" applyFill="1" applyBorder="1" applyProtection="1"/>
    <xf numFmtId="0" fontId="15" fillId="0" borderId="31" xfId="0" applyFont="1" applyBorder="1"/>
    <xf numFmtId="0" fontId="15" fillId="0" borderId="31" xfId="0" applyFont="1" applyBorder="1" applyAlignment="1">
      <alignment horizontal="left" indent="1"/>
    </xf>
    <xf numFmtId="0" fontId="15" fillId="4" borderId="31" xfId="1" applyNumberFormat="1" applyFont="1" applyFill="1" applyBorder="1" applyProtection="1">
      <protection locked="0"/>
    </xf>
    <xf numFmtId="0" fontId="17" fillId="7" borderId="29" xfId="0" applyFont="1" applyFill="1" applyBorder="1" applyAlignment="1">
      <alignment horizontal="center"/>
    </xf>
    <xf numFmtId="0" fontId="17" fillId="7" borderId="30" xfId="0" applyFont="1" applyFill="1" applyBorder="1" applyAlignment="1">
      <alignment horizontal="center"/>
    </xf>
    <xf numFmtId="0" fontId="15" fillId="3" borderId="24" xfId="0" applyFont="1" applyFill="1" applyBorder="1"/>
    <xf numFmtId="44" fontId="16" fillId="0" borderId="32" xfId="0" applyNumberFormat="1" applyFont="1" applyBorder="1"/>
    <xf numFmtId="0" fontId="18" fillId="3" borderId="30" xfId="0" applyFont="1" applyFill="1" applyBorder="1"/>
    <xf numFmtId="0" fontId="18" fillId="3" borderId="31" xfId="0" applyFont="1" applyFill="1" applyBorder="1"/>
    <xf numFmtId="43" fontId="18" fillId="3" borderId="33" xfId="1" applyFont="1" applyFill="1" applyBorder="1" applyProtection="1"/>
    <xf numFmtId="0" fontId="18" fillId="3" borderId="36" xfId="0" applyFont="1" applyFill="1" applyBorder="1" applyAlignment="1">
      <alignment horizontal="center"/>
    </xf>
    <xf numFmtId="44" fontId="17" fillId="3" borderId="34" xfId="2" applyFont="1" applyFill="1" applyBorder="1" applyProtection="1"/>
    <xf numFmtId="0" fontId="15" fillId="0" borderId="24" xfId="0" applyFont="1" applyBorder="1"/>
    <xf numFmtId="0" fontId="15" fillId="0" borderId="23" xfId="0" applyFont="1" applyBorder="1"/>
    <xf numFmtId="0" fontId="15" fillId="0" borderId="0" xfId="0" applyFont="1"/>
    <xf numFmtId="0" fontId="15" fillId="0" borderId="6" xfId="0" applyFont="1" applyBorder="1"/>
    <xf numFmtId="0" fontId="15" fillId="0" borderId="0" xfId="0" applyFont="1" applyAlignment="1">
      <alignment horizontal="center"/>
    </xf>
    <xf numFmtId="0" fontId="15" fillId="7" borderId="24" xfId="0" applyFont="1" applyFill="1" applyBorder="1"/>
    <xf numFmtId="0" fontId="17" fillId="7" borderId="39" xfId="0" applyFont="1" applyFill="1" applyBorder="1" applyAlignment="1">
      <alignment horizontal="center"/>
    </xf>
    <xf numFmtId="0" fontId="17" fillId="7" borderId="23" xfId="0" applyFont="1" applyFill="1" applyBorder="1" applyAlignment="1">
      <alignment horizontal="center"/>
    </xf>
    <xf numFmtId="43" fontId="18" fillId="3" borderId="33" xfId="1" applyFont="1" applyFill="1" applyBorder="1" applyProtection="1">
      <protection locked="0"/>
    </xf>
    <xf numFmtId="0" fontId="17" fillId="7" borderId="39" xfId="0" applyFont="1" applyFill="1" applyBorder="1" applyAlignment="1">
      <alignment horizontal="center" wrapText="1"/>
    </xf>
    <xf numFmtId="0" fontId="15" fillId="4" borderId="31" xfId="0" applyFont="1" applyFill="1" applyBorder="1" applyProtection="1">
      <protection locked="0"/>
    </xf>
    <xf numFmtId="0" fontId="15" fillId="0" borderId="30" xfId="0" applyFont="1" applyBorder="1"/>
    <xf numFmtId="0" fontId="15" fillId="4" borderId="36" xfId="0" applyFont="1" applyFill="1" applyBorder="1" applyProtection="1">
      <protection locked="0"/>
    </xf>
    <xf numFmtId="0" fontId="18" fillId="3" borderId="36" xfId="0" applyFont="1" applyFill="1" applyBorder="1" applyAlignment="1" applyProtection="1">
      <alignment horizontal="center"/>
      <protection locked="0"/>
    </xf>
    <xf numFmtId="44" fontId="15" fillId="0" borderId="31" xfId="1" applyNumberFormat="1" applyFont="1" applyFill="1" applyBorder="1" applyProtection="1"/>
    <xf numFmtId="0" fontId="15" fillId="4" borderId="37" xfId="0" applyFont="1" applyFill="1" applyBorder="1" applyProtection="1">
      <protection locked="0"/>
    </xf>
    <xf numFmtId="0" fontId="15" fillId="0" borderId="30" xfId="0" applyFont="1" applyBorder="1" applyAlignment="1">
      <alignment horizontal="left"/>
    </xf>
    <xf numFmtId="43" fontId="15" fillId="4" borderId="31" xfId="1" applyFont="1" applyFill="1" applyBorder="1" applyProtection="1">
      <protection locked="0"/>
    </xf>
    <xf numFmtId="0" fontId="18" fillId="0" borderId="0" xfId="0" applyFont="1" applyAlignment="1">
      <alignment horizontal="left"/>
    </xf>
    <xf numFmtId="0" fontId="18" fillId="0" borderId="0" xfId="0" applyFont="1"/>
    <xf numFmtId="43" fontId="18" fillId="0" borderId="0" xfId="1" applyFont="1" applyFill="1" applyBorder="1" applyProtection="1"/>
    <xf numFmtId="0" fontId="18" fillId="0" borderId="0" xfId="0" applyFont="1" applyAlignment="1">
      <alignment horizontal="center"/>
    </xf>
    <xf numFmtId="8" fontId="17" fillId="0" borderId="0" xfId="2" applyNumberFormat="1" applyFont="1" applyFill="1" applyBorder="1" applyProtection="1"/>
    <xf numFmtId="0" fontId="15" fillId="6" borderId="24" xfId="0" applyFont="1" applyFill="1" applyBorder="1"/>
    <xf numFmtId="44" fontId="16" fillId="4" borderId="37" xfId="1" applyNumberFormat="1" applyFont="1" applyFill="1" applyBorder="1" applyAlignment="1" applyProtection="1">
      <alignment horizontal="center"/>
      <protection locked="0"/>
    </xf>
    <xf numFmtId="43" fontId="18" fillId="3" borderId="35" xfId="1" applyFont="1" applyFill="1" applyBorder="1" applyProtection="1"/>
    <xf numFmtId="0" fontId="20" fillId="7" borderId="0" xfId="0" applyFont="1" applyFill="1" applyAlignment="1">
      <alignment vertical="center"/>
    </xf>
    <xf numFmtId="44" fontId="21" fillId="7" borderId="11" xfId="2" applyFont="1" applyFill="1" applyBorder="1" applyAlignment="1" applyProtection="1">
      <alignment vertical="center"/>
    </xf>
    <xf numFmtId="0" fontId="15" fillId="0" borderId="0" xfId="0" applyFont="1" applyAlignment="1">
      <alignment horizontal="left" vertical="center"/>
    </xf>
    <xf numFmtId="44" fontId="17" fillId="0" borderId="0" xfId="2" applyFont="1" applyFill="1" applyBorder="1" applyProtection="1"/>
    <xf numFmtId="0" fontId="18" fillId="0" borderId="0" xfId="0" applyFont="1" applyAlignment="1" applyProtection="1">
      <alignment horizontal="center"/>
      <protection locked="0"/>
    </xf>
    <xf numFmtId="0" fontId="0" fillId="0" borderId="0" xfId="0" applyAlignment="1">
      <alignment vertical="top" wrapText="1"/>
    </xf>
    <xf numFmtId="0" fontId="17" fillId="7" borderId="30" xfId="0" applyFont="1" applyFill="1" applyBorder="1" applyAlignment="1">
      <alignment horizontal="center"/>
    </xf>
    <xf numFmtId="0" fontId="3" fillId="7" borderId="30" xfId="0" applyFont="1" applyFill="1" applyBorder="1" applyAlignment="1">
      <alignment horizontal="center"/>
    </xf>
    <xf numFmtId="0" fontId="17" fillId="7" borderId="29" xfId="0" applyFont="1" applyFill="1" applyBorder="1" applyAlignment="1">
      <alignment horizontal="center"/>
    </xf>
    <xf numFmtId="0" fontId="17" fillId="7" borderId="39" xfId="0" applyFont="1" applyFill="1" applyBorder="1" applyAlignment="1">
      <alignment horizontal="center"/>
    </xf>
    <xf numFmtId="0" fontId="3" fillId="9" borderId="30" xfId="0" applyFont="1" applyFill="1" applyBorder="1" applyAlignment="1">
      <alignment horizontal="center"/>
    </xf>
    <xf numFmtId="44" fontId="15" fillId="0" borderId="37" xfId="0" applyNumberFormat="1" applyFont="1" applyBorder="1" applyAlignment="1">
      <alignment horizontal="center"/>
    </xf>
    <xf numFmtId="44" fontId="15" fillId="0" borderId="31" xfId="0" applyNumberFormat="1" applyFont="1" applyBorder="1" applyAlignment="1">
      <alignment horizontal="center"/>
    </xf>
    <xf numFmtId="44" fontId="15" fillId="0" borderId="32" xfId="0" applyNumberFormat="1" applyFont="1" applyBorder="1"/>
    <xf numFmtId="44" fontId="15" fillId="0" borderId="30" xfId="0" applyNumberFormat="1" applyFont="1" applyBorder="1" applyAlignment="1">
      <alignment horizontal="center"/>
    </xf>
    <xf numFmtId="44" fontId="15" fillId="6" borderId="31" xfId="0" applyNumberFormat="1" applyFont="1" applyFill="1" applyBorder="1"/>
    <xf numFmtId="44" fontId="15" fillId="6" borderId="30" xfId="0" applyNumberFormat="1" applyFont="1" applyFill="1" applyBorder="1"/>
    <xf numFmtId="44" fontId="0" fillId="0" borderId="31" xfId="0" applyNumberFormat="1" applyFont="1" applyBorder="1"/>
    <xf numFmtId="44" fontId="0" fillId="0" borderId="32" xfId="0" applyNumberFormat="1" applyFont="1" applyBorder="1"/>
    <xf numFmtId="44" fontId="15" fillId="0" borderId="36" xfId="0" applyNumberFormat="1" applyFont="1" applyBorder="1" applyAlignment="1">
      <alignment horizontal="center"/>
    </xf>
    <xf numFmtId="44" fontId="0" fillId="0" borderId="31" xfId="0" applyNumberFormat="1" applyFont="1" applyBorder="1" applyAlignment="1">
      <alignment horizontal="center"/>
    </xf>
    <xf numFmtId="44" fontId="0" fillId="0" borderId="31" xfId="1" applyNumberFormat="1" applyFont="1" applyFill="1" applyBorder="1" applyProtection="1"/>
    <xf numFmtId="44" fontId="0" fillId="6" borderId="31" xfId="0" applyNumberFormat="1" applyFont="1" applyFill="1" applyBorder="1"/>
    <xf numFmtId="44" fontId="15" fillId="4" borderId="37" xfId="1" applyNumberFormat="1" applyFont="1" applyFill="1" applyBorder="1" applyAlignment="1" applyProtection="1">
      <alignment horizontal="center"/>
      <protection locked="0"/>
    </xf>
    <xf numFmtId="0" fontId="17" fillId="7" borderId="30" xfId="0" applyFont="1" applyFill="1" applyBorder="1" applyAlignment="1">
      <alignment horizontal="center"/>
    </xf>
    <xf numFmtId="0" fontId="3" fillId="7" borderId="30" xfId="0" applyFont="1" applyFill="1" applyBorder="1" applyAlignment="1">
      <alignment horizontal="center"/>
    </xf>
    <xf numFmtId="0" fontId="17" fillId="7" borderId="29" xfId="0" applyFont="1" applyFill="1" applyBorder="1" applyAlignment="1">
      <alignment horizontal="center"/>
    </xf>
    <xf numFmtId="0" fontId="17" fillId="7" borderId="39" xfId="0" applyFont="1" applyFill="1" applyBorder="1" applyAlignment="1">
      <alignment horizontal="center"/>
    </xf>
    <xf numFmtId="0" fontId="3" fillId="9" borderId="30" xfId="0" applyFont="1" applyFill="1" applyBorder="1" applyAlignment="1">
      <alignment horizontal="center"/>
    </xf>
    <xf numFmtId="44" fontId="15" fillId="0" borderId="29" xfId="0" applyNumberFormat="1" applyFont="1" applyBorder="1" applyAlignment="1">
      <alignment horizontal="center"/>
    </xf>
    <xf numFmtId="0" fontId="17" fillId="7" borderId="30" xfId="0" applyFont="1" applyFill="1" applyBorder="1" applyAlignment="1">
      <alignment horizontal="center"/>
    </xf>
    <xf numFmtId="0" fontId="17" fillId="7" borderId="39" xfId="0" applyFont="1" applyFill="1" applyBorder="1" applyAlignment="1">
      <alignment horizontal="center"/>
    </xf>
    <xf numFmtId="44" fontId="0" fillId="0" borderId="0" xfId="0" applyNumberFormat="1"/>
    <xf numFmtId="0" fontId="15" fillId="0" borderId="29" xfId="0" applyFont="1" applyFill="1" applyBorder="1"/>
    <xf numFmtId="14" fontId="0" fillId="0" borderId="11" xfId="0" applyNumberFormat="1" applyBorder="1" applyAlignment="1">
      <alignment horizontal="left" vertical="top"/>
    </xf>
    <xf numFmtId="0" fontId="17" fillId="7" borderId="39" xfId="0" applyFont="1" applyFill="1" applyBorder="1" applyAlignment="1">
      <alignment horizontal="center"/>
    </xf>
    <xf numFmtId="0" fontId="5" fillId="0" borderId="41" xfId="0" applyFont="1" applyBorder="1" applyAlignment="1">
      <alignment vertical="top"/>
    </xf>
    <xf numFmtId="0" fontId="5" fillId="0" borderId="41" xfId="0" applyFont="1" applyBorder="1" applyAlignment="1">
      <alignment horizontal="left" vertical="top"/>
    </xf>
    <xf numFmtId="0" fontId="5" fillId="0" borderId="41" xfId="0" applyFont="1" applyBorder="1"/>
    <xf numFmtId="0" fontId="0" fillId="0" borderId="41" xfId="0" applyBorder="1"/>
    <xf numFmtId="0" fontId="0" fillId="0" borderId="41" xfId="0" applyBorder="1" applyAlignment="1">
      <alignment horizontal="left" vertical="top"/>
    </xf>
    <xf numFmtId="0" fontId="8" fillId="0" borderId="41" xfId="0" applyFont="1" applyBorder="1" applyAlignment="1">
      <alignment horizontal="left" vertical="top"/>
    </xf>
    <xf numFmtId="0" fontId="0" fillId="0" borderId="42" xfId="0" applyBorder="1" applyAlignment="1">
      <alignment horizontal="left" vertical="top"/>
    </xf>
    <xf numFmtId="0" fontId="0" fillId="0" borderId="43" xfId="0" applyBorder="1" applyAlignment="1">
      <alignment horizontal="left" vertical="top"/>
    </xf>
    <xf numFmtId="0" fontId="0" fillId="0" borderId="42" xfId="0" applyBorder="1"/>
    <xf numFmtId="44" fontId="15" fillId="0" borderId="32" xfId="0" applyNumberFormat="1" applyFont="1" applyBorder="1" applyAlignment="1">
      <alignment horizontal="center"/>
    </xf>
    <xf numFmtId="44" fontId="0" fillId="4" borderId="31" xfId="0" applyNumberFormat="1" applyFill="1" applyBorder="1" applyProtection="1">
      <protection locked="0"/>
    </xf>
    <xf numFmtId="44" fontId="0" fillId="4" borderId="33" xfId="0" applyNumberFormat="1" applyFill="1" applyBorder="1" applyProtection="1">
      <protection locked="0"/>
    </xf>
    <xf numFmtId="0" fontId="10" fillId="0" borderId="0" xfId="0" applyFont="1" applyAlignment="1">
      <alignment vertical="top" wrapText="1"/>
    </xf>
    <xf numFmtId="0" fontId="5" fillId="0" borderId="41" xfId="0" applyFont="1" applyBorder="1" applyAlignment="1">
      <alignment horizontal="center" vertical="top"/>
    </xf>
    <xf numFmtId="0" fontId="4" fillId="0" borderId="41" xfId="0" applyFont="1" applyBorder="1" applyAlignment="1">
      <alignment horizontal="left" vertical="top"/>
    </xf>
    <xf numFmtId="0" fontId="1" fillId="3" borderId="11" xfId="0" applyFont="1" applyFill="1" applyBorder="1" applyAlignment="1">
      <alignment horizontal="left" vertical="top"/>
    </xf>
    <xf numFmtId="0" fontId="0" fillId="0" borderId="11" xfId="0" applyBorder="1" applyAlignment="1">
      <alignment horizontal="left" vertical="top"/>
    </xf>
    <xf numFmtId="0" fontId="0" fillId="4" borderId="11" xfId="0" applyFill="1" applyBorder="1" applyAlignment="1" applyProtection="1">
      <alignment horizontal="left" vertical="top"/>
      <protection locked="0"/>
    </xf>
    <xf numFmtId="0" fontId="0" fillId="3" borderId="45" xfId="0" applyFill="1" applyBorder="1" applyAlignment="1">
      <alignment horizontal="left" vertical="top"/>
    </xf>
    <xf numFmtId="0" fontId="8" fillId="0" borderId="41" xfId="0" applyFont="1" applyBorder="1" applyAlignment="1">
      <alignment horizontal="left" vertical="top"/>
    </xf>
    <xf numFmtId="0" fontId="0" fillId="3" borderId="11" xfId="0" applyFill="1" applyBorder="1" applyAlignment="1">
      <alignment horizontal="left" vertical="top"/>
    </xf>
    <xf numFmtId="0" fontId="1" fillId="2" borderId="46" xfId="0" applyFont="1" applyFill="1" applyBorder="1" applyAlignment="1">
      <alignment horizontal="left" vertical="top" wrapText="1"/>
    </xf>
    <xf numFmtId="0" fontId="1" fillId="2" borderId="47" xfId="0" applyFont="1" applyFill="1" applyBorder="1" applyAlignment="1">
      <alignment horizontal="left" vertical="top" wrapText="1"/>
    </xf>
    <xf numFmtId="0" fontId="1" fillId="2" borderId="48" xfId="0" applyFont="1" applyFill="1" applyBorder="1" applyAlignment="1">
      <alignment horizontal="left" vertical="top" wrapText="1"/>
    </xf>
    <xf numFmtId="0" fontId="0" fillId="0" borderId="49" xfId="0" applyBorder="1" applyAlignment="1">
      <alignment horizontal="center" vertical="top"/>
    </xf>
    <xf numFmtId="0" fontId="0" fillId="0" borderId="50" xfId="0" applyBorder="1" applyAlignment="1">
      <alignment horizontal="center" vertical="top"/>
    </xf>
    <xf numFmtId="0" fontId="0" fillId="0" borderId="51" xfId="0" applyBorder="1" applyAlignment="1">
      <alignment horizontal="center" vertical="top"/>
    </xf>
    <xf numFmtId="0" fontId="0" fillId="0" borderId="52" xfId="0" applyBorder="1" applyAlignment="1">
      <alignment horizontal="center" vertical="top"/>
    </xf>
    <xf numFmtId="0" fontId="0" fillId="0" borderId="0" xfId="0" applyBorder="1" applyAlignment="1">
      <alignment horizontal="center" vertical="top"/>
    </xf>
    <xf numFmtId="0" fontId="0" fillId="0" borderId="53" xfId="0" applyBorder="1" applyAlignment="1">
      <alignment horizontal="center" vertical="top"/>
    </xf>
    <xf numFmtId="0" fontId="0" fillId="0" borderId="54" xfId="0" applyBorder="1" applyAlignment="1">
      <alignment horizontal="center" vertical="top"/>
    </xf>
    <xf numFmtId="0" fontId="0" fillId="0" borderId="55" xfId="0" applyBorder="1" applyAlignment="1">
      <alignment horizontal="center" vertical="top"/>
    </xf>
    <xf numFmtId="0" fontId="0" fillId="0" borderId="56" xfId="0" applyBorder="1" applyAlignment="1">
      <alignment horizontal="center" vertical="top"/>
    </xf>
    <xf numFmtId="0" fontId="0" fillId="0" borderId="57" xfId="0" applyBorder="1" applyAlignment="1">
      <alignment horizontal="center" vertical="top"/>
    </xf>
    <xf numFmtId="0" fontId="0" fillId="0" borderId="58" xfId="0" applyBorder="1" applyAlignment="1">
      <alignment horizontal="center" vertical="top"/>
    </xf>
    <xf numFmtId="0" fontId="0" fillId="0" borderId="59" xfId="0" applyBorder="1" applyAlignment="1">
      <alignment horizontal="center" vertical="top"/>
    </xf>
    <xf numFmtId="0" fontId="0" fillId="0" borderId="60" xfId="0" applyBorder="1" applyAlignment="1">
      <alignment horizontal="center" vertical="top"/>
    </xf>
    <xf numFmtId="0" fontId="0" fillId="0" borderId="11" xfId="0" applyBorder="1" applyAlignment="1" applyProtection="1">
      <alignment horizontal="left" vertical="top"/>
      <protection locked="0"/>
    </xf>
    <xf numFmtId="0" fontId="9" fillId="0" borderId="46" xfId="0" applyFont="1" applyBorder="1" applyAlignment="1" applyProtection="1">
      <alignment horizontal="left"/>
      <protection locked="0"/>
    </xf>
    <xf numFmtId="0" fontId="9" fillId="0" borderId="47" xfId="0" applyFont="1" applyBorder="1" applyAlignment="1" applyProtection="1">
      <alignment horizontal="left"/>
      <protection locked="0"/>
    </xf>
    <xf numFmtId="0" fontId="9" fillId="0" borderId="48" xfId="0" applyFont="1" applyBorder="1" applyAlignment="1" applyProtection="1">
      <alignment horizontal="left"/>
      <protection locked="0"/>
    </xf>
    <xf numFmtId="0" fontId="1" fillId="0" borderId="44" xfId="0" applyFont="1" applyBorder="1" applyAlignment="1">
      <alignment horizontal="left" vertical="top"/>
    </xf>
    <xf numFmtId="44" fontId="0" fillId="0" borderId="44" xfId="0" applyNumberFormat="1" applyBorder="1" applyAlignment="1">
      <alignment horizontal="left" vertical="top"/>
    </xf>
    <xf numFmtId="0" fontId="15" fillId="0" borderId="31" xfId="0" applyFont="1" applyBorder="1" applyAlignment="1">
      <alignment horizontal="left"/>
    </xf>
    <xf numFmtId="0" fontId="17" fillId="7" borderId="30" xfId="0" applyFont="1" applyFill="1" applyBorder="1" applyAlignment="1">
      <alignment horizontal="center"/>
    </xf>
    <xf numFmtId="0" fontId="15" fillId="0" borderId="37" xfId="0" applyFont="1" applyBorder="1" applyAlignment="1">
      <alignment horizontal="left"/>
    </xf>
    <xf numFmtId="0" fontId="15" fillId="0" borderId="20" xfId="0" applyFont="1" applyBorder="1" applyAlignment="1">
      <alignment horizontal="left"/>
    </xf>
    <xf numFmtId="0" fontId="15" fillId="0" borderId="38" xfId="0" applyFont="1" applyBorder="1" applyAlignment="1">
      <alignment horizontal="left"/>
    </xf>
    <xf numFmtId="0" fontId="18" fillId="3" borderId="30" xfId="0" applyFont="1" applyFill="1" applyBorder="1" applyAlignment="1">
      <alignment horizontal="left"/>
    </xf>
    <xf numFmtId="0" fontId="15" fillId="0" borderId="37" xfId="0" applyFont="1" applyBorder="1" applyAlignment="1">
      <alignment horizontal="center"/>
    </xf>
    <xf numFmtId="0" fontId="15" fillId="0" borderId="20" xfId="0" applyFont="1" applyBorder="1" applyAlignment="1">
      <alignment horizontal="center"/>
    </xf>
    <xf numFmtId="0" fontId="15" fillId="0" borderId="38" xfId="0" applyFont="1" applyBorder="1" applyAlignment="1">
      <alignment horizontal="center"/>
    </xf>
    <xf numFmtId="0" fontId="17" fillId="7" borderId="29" xfId="0" applyFont="1" applyFill="1" applyBorder="1" applyAlignment="1">
      <alignment horizontal="center"/>
    </xf>
    <xf numFmtId="0" fontId="18" fillId="6" borderId="23" xfId="0" applyFont="1" applyFill="1" applyBorder="1" applyAlignment="1">
      <alignment horizontal="left"/>
    </xf>
    <xf numFmtId="0" fontId="18" fillId="6" borderId="0" xfId="0" applyFont="1" applyFill="1" applyAlignment="1">
      <alignment horizontal="left"/>
    </xf>
    <xf numFmtId="0" fontId="17" fillId="7" borderId="39" xfId="0" applyFont="1" applyFill="1" applyBorder="1" applyAlignment="1">
      <alignment horizontal="center"/>
    </xf>
    <xf numFmtId="0" fontId="17" fillId="7" borderId="2" xfId="0" applyFont="1" applyFill="1" applyBorder="1" applyAlignment="1">
      <alignment horizontal="center"/>
    </xf>
    <xf numFmtId="0" fontId="17" fillId="7" borderId="40" xfId="0" applyFont="1" applyFill="1" applyBorder="1" applyAlignment="1">
      <alignment horizontal="center"/>
    </xf>
    <xf numFmtId="0" fontId="0" fillId="4" borderId="10" xfId="0" applyFill="1" applyBorder="1" applyAlignment="1" applyProtection="1">
      <alignment horizontal="left" vertical="center" wrapText="1"/>
      <protection locked="0"/>
    </xf>
    <xf numFmtId="0" fontId="0" fillId="4" borderId="6"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27" xfId="0" applyFill="1" applyBorder="1" applyProtection="1">
      <protection locked="0"/>
    </xf>
    <xf numFmtId="0" fontId="0" fillId="4" borderId="28" xfId="0" applyFill="1" applyBorder="1" applyProtection="1">
      <protection locked="0"/>
    </xf>
    <xf numFmtId="0" fontId="0" fillId="4" borderId="23" xfId="0" applyFill="1" applyBorder="1" applyProtection="1">
      <protection locked="0"/>
    </xf>
    <xf numFmtId="0" fontId="0" fillId="4" borderId="24" xfId="0" applyFill="1" applyBorder="1" applyProtection="1">
      <protection locked="0"/>
    </xf>
    <xf numFmtId="0" fontId="0" fillId="4" borderId="25" xfId="0" applyFill="1" applyBorder="1" applyProtection="1">
      <protection locked="0"/>
    </xf>
    <xf numFmtId="0" fontId="0" fillId="4" borderId="26" xfId="0" applyFill="1" applyBorder="1" applyProtection="1">
      <protection locked="0"/>
    </xf>
    <xf numFmtId="0" fontId="17" fillId="0" borderId="0" xfId="0" applyFont="1" applyAlignment="1">
      <alignment horizontal="left" vertical="center"/>
    </xf>
    <xf numFmtId="0" fontId="21" fillId="7" borderId="11" xfId="0" applyFont="1" applyFill="1" applyBorder="1" applyAlignment="1">
      <alignment horizontal="left" vertical="center"/>
    </xf>
    <xf numFmtId="43" fontId="19" fillId="4" borderId="31" xfId="1" applyFont="1" applyFill="1" applyBorder="1" applyAlignment="1" applyProtection="1">
      <alignment horizontal="left"/>
      <protection locked="0"/>
    </xf>
    <xf numFmtId="0" fontId="18" fillId="3" borderId="31" xfId="0" applyFont="1" applyFill="1" applyBorder="1" applyAlignment="1">
      <alignment horizontal="left"/>
    </xf>
    <xf numFmtId="0" fontId="15" fillId="2" borderId="15" xfId="0" applyFont="1" applyFill="1" applyBorder="1" applyAlignment="1">
      <alignment horizontal="center"/>
    </xf>
    <xf numFmtId="0" fontId="15" fillId="4" borderId="19" xfId="0" applyFont="1" applyFill="1" applyBorder="1" applyAlignment="1" applyProtection="1">
      <alignment horizontal="left" vertical="top" wrapText="1"/>
      <protection locked="0"/>
    </xf>
    <xf numFmtId="0" fontId="15" fillId="4" borderId="18" xfId="0" applyFont="1" applyFill="1" applyBorder="1" applyAlignment="1" applyProtection="1">
      <alignment horizontal="left" vertical="top" wrapText="1"/>
      <protection locked="0"/>
    </xf>
    <xf numFmtId="0" fontId="15" fillId="4" borderId="17" xfId="0" applyFont="1" applyFill="1" applyBorder="1" applyAlignment="1" applyProtection="1">
      <alignment horizontal="left" vertical="top" wrapText="1"/>
      <protection locked="0"/>
    </xf>
    <xf numFmtId="0" fontId="15" fillId="4" borderId="16" xfId="0" applyFont="1" applyFill="1" applyBorder="1" applyAlignment="1" applyProtection="1">
      <alignment horizontal="left" vertical="top" wrapText="1"/>
      <protection locked="0"/>
    </xf>
    <xf numFmtId="0" fontId="15" fillId="4" borderId="0" xfId="0" applyFont="1" applyFill="1" applyAlignment="1" applyProtection="1">
      <alignment horizontal="left" vertical="top" wrapText="1"/>
      <protection locked="0"/>
    </xf>
    <xf numFmtId="0" fontId="15" fillId="4" borderId="15" xfId="0" applyFont="1" applyFill="1" applyBorder="1" applyAlignment="1" applyProtection="1">
      <alignment horizontal="left" vertical="top" wrapText="1"/>
      <protection locked="0"/>
    </xf>
    <xf numFmtId="0" fontId="15" fillId="4" borderId="14" xfId="0" applyFont="1" applyFill="1" applyBorder="1" applyAlignment="1" applyProtection="1">
      <alignment horizontal="left" vertical="top" wrapText="1"/>
      <protection locked="0"/>
    </xf>
    <xf numFmtId="0" fontId="15" fillId="4" borderId="13" xfId="0" applyFont="1" applyFill="1" applyBorder="1" applyAlignment="1" applyProtection="1">
      <alignment horizontal="left" vertical="top" wrapText="1"/>
      <protection locked="0"/>
    </xf>
    <xf numFmtId="0" fontId="15" fillId="4" borderId="12" xfId="0" applyFont="1" applyFill="1" applyBorder="1" applyAlignment="1" applyProtection="1">
      <alignment horizontal="left" vertical="top" wrapText="1"/>
      <protection locked="0"/>
    </xf>
    <xf numFmtId="0" fontId="3" fillId="2" borderId="8" xfId="0" applyFont="1" applyFill="1" applyBorder="1" applyAlignment="1">
      <alignment horizontal="left" vertical="center"/>
    </xf>
    <xf numFmtId="0" fontId="3" fillId="2" borderId="20" xfId="0" applyFont="1" applyFill="1" applyBorder="1" applyAlignment="1">
      <alignment horizontal="left" vertical="center"/>
    </xf>
    <xf numFmtId="0" fontId="3" fillId="2" borderId="7"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17" fillId="7" borderId="30" xfId="0" applyFont="1" applyFill="1" applyBorder="1" applyAlignment="1">
      <alignment horizontal="center" wrapText="1"/>
    </xf>
    <xf numFmtId="0" fontId="5" fillId="5" borderId="0" xfId="0" applyFont="1" applyFill="1" applyAlignment="1" applyProtection="1">
      <alignment horizontal="center"/>
      <protection locked="0"/>
    </xf>
    <xf numFmtId="0" fontId="0" fillId="0" borderId="0" xfId="0" applyAlignment="1">
      <alignment horizontal="left" vertical="top" wrapText="1"/>
    </xf>
    <xf numFmtId="0" fontId="1" fillId="0" borderId="8" xfId="0" applyFont="1" applyBorder="1" applyAlignment="1">
      <alignment horizontal="left"/>
    </xf>
    <xf numFmtId="0" fontId="1" fillId="0" borderId="7"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1" fillId="0" borderId="8" xfId="0" applyFont="1" applyBorder="1" applyAlignment="1">
      <alignment horizontal="left" wrapText="1"/>
    </xf>
    <xf numFmtId="0" fontId="1" fillId="0" borderId="7" xfId="0" applyFont="1" applyBorder="1" applyAlignment="1">
      <alignment horizontal="left" wrapText="1"/>
    </xf>
    <xf numFmtId="0" fontId="3" fillId="5" borderId="3" xfId="0" applyFont="1" applyFill="1" applyBorder="1" applyAlignment="1">
      <alignment horizontal="left" indent="6"/>
    </xf>
    <xf numFmtId="0" fontId="3" fillId="5" borderId="2" xfId="0" applyFont="1" applyFill="1" applyBorder="1" applyAlignment="1">
      <alignment horizontal="left" indent="6"/>
    </xf>
    <xf numFmtId="0" fontId="4" fillId="7" borderId="0" xfId="0" applyFont="1" applyFill="1" applyAlignment="1">
      <alignment horizontal="left" vertical="center" wrapText="1"/>
    </xf>
    <xf numFmtId="0" fontId="3" fillId="7" borderId="30" xfId="0" applyFont="1" applyFill="1" applyBorder="1" applyAlignment="1">
      <alignment horizontal="center"/>
    </xf>
    <xf numFmtId="0" fontId="3" fillId="9" borderId="30" xfId="0" applyFont="1" applyFill="1" applyBorder="1" applyAlignment="1">
      <alignment horizontal="center"/>
    </xf>
    <xf numFmtId="0" fontId="0" fillId="0" borderId="31" xfId="0" applyBorder="1" applyAlignment="1">
      <alignment horizontal="left"/>
    </xf>
    <xf numFmtId="0" fontId="1" fillId="3" borderId="30" xfId="0" applyFont="1" applyFill="1" applyBorder="1" applyAlignment="1">
      <alignment horizontal="left"/>
    </xf>
    <xf numFmtId="0" fontId="1" fillId="3" borderId="29" xfId="0" applyFont="1" applyFill="1" applyBorder="1" applyAlignment="1">
      <alignment horizontal="left"/>
    </xf>
  </cellXfs>
  <cellStyles count="9">
    <cellStyle name="Komma" xfId="1" builtinId="3"/>
    <cellStyle name="Procent 2" xfId="3" xr:uid="{00000000-0005-0000-0000-000001000000}"/>
    <cellStyle name="Standaard" xfId="0" builtinId="0"/>
    <cellStyle name="Standaard 2" xfId="4" xr:uid="{00000000-0005-0000-0000-000003000000}"/>
    <cellStyle name="Standaard 2 2" xfId="7" xr:uid="{00000000-0005-0000-0000-000004000000}"/>
    <cellStyle name="Standaard 3" xfId="5" xr:uid="{00000000-0005-0000-0000-000005000000}"/>
    <cellStyle name="Standaard 4" xfId="8" xr:uid="{00000000-0005-0000-0000-000006000000}"/>
    <cellStyle name="Valuta" xfId="2" builtinId="4"/>
    <cellStyle name="Valuta 2"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32"/>
  <sheetViews>
    <sheetView zoomScale="130" zoomScaleNormal="130" zoomScaleSheetLayoutView="130" workbookViewId="0">
      <selection sqref="A1:XFD31"/>
    </sheetView>
  </sheetViews>
  <sheetFormatPr defaultRowHeight="15" x14ac:dyDescent="0.25"/>
  <cols>
    <col min="1" max="1" width="155.28515625" customWidth="1"/>
    <col min="8" max="8" width="20.42578125" customWidth="1"/>
    <col min="9" max="9" width="28.5703125" customWidth="1"/>
  </cols>
  <sheetData>
    <row r="1" spans="1:1" s="124" customFormat="1" ht="21.75" customHeight="1" x14ac:dyDescent="0.25">
      <c r="A1" s="124" t="s">
        <v>173</v>
      </c>
    </row>
    <row r="2" spans="1:1" s="124" customFormat="1" ht="21.75" customHeight="1" x14ac:dyDescent="0.25"/>
    <row r="3" spans="1:1" s="124" customFormat="1" ht="21.75" customHeight="1" x14ac:dyDescent="0.25"/>
    <row r="4" spans="1:1" s="124" customFormat="1" ht="21.75" customHeight="1" x14ac:dyDescent="0.25"/>
    <row r="5" spans="1:1" s="124" customFormat="1" ht="21.75" customHeight="1" x14ac:dyDescent="0.25"/>
    <row r="6" spans="1:1" s="124" customFormat="1" ht="21.75" customHeight="1" x14ac:dyDescent="0.25"/>
    <row r="7" spans="1:1" s="124" customFormat="1" ht="21.75" customHeight="1" x14ac:dyDescent="0.25"/>
    <row r="8" spans="1:1" s="124" customFormat="1" ht="21.75" customHeight="1" x14ac:dyDescent="0.25"/>
    <row r="9" spans="1:1" s="124" customFormat="1" ht="21.75" customHeight="1" x14ac:dyDescent="0.25"/>
    <row r="10" spans="1:1" s="124" customFormat="1" ht="21.75" customHeight="1" x14ac:dyDescent="0.25"/>
    <row r="11" spans="1:1" s="124" customFormat="1" ht="21.75" customHeight="1" x14ac:dyDescent="0.25"/>
    <row r="12" spans="1:1" s="124" customFormat="1" ht="21.75" customHeight="1" x14ac:dyDescent="0.25"/>
    <row r="13" spans="1:1" s="124" customFormat="1" ht="21.75" customHeight="1" x14ac:dyDescent="0.25"/>
    <row r="14" spans="1:1" s="124" customFormat="1" ht="21.75" customHeight="1" x14ac:dyDescent="0.25"/>
    <row r="15" spans="1:1" s="124" customFormat="1" ht="21.75" customHeight="1" x14ac:dyDescent="0.25"/>
    <row r="16" spans="1:1" s="124" customFormat="1" ht="21.75" customHeight="1" x14ac:dyDescent="0.25"/>
    <row r="17" spans="1:15" s="124" customFormat="1" ht="21.75" customHeight="1" x14ac:dyDescent="0.25"/>
    <row r="18" spans="1:15" s="124" customFormat="1" ht="21.75" customHeight="1" x14ac:dyDescent="0.25"/>
    <row r="19" spans="1:15" s="124" customFormat="1" ht="21.75" customHeight="1" x14ac:dyDescent="0.25"/>
    <row r="20" spans="1:15" s="124" customFormat="1" ht="21.75" customHeight="1" x14ac:dyDescent="0.25"/>
    <row r="21" spans="1:15" s="124" customFormat="1" ht="21.75" customHeight="1" x14ac:dyDescent="0.25"/>
    <row r="22" spans="1:15" s="124" customFormat="1" ht="21.75" customHeight="1" x14ac:dyDescent="0.25"/>
    <row r="23" spans="1:15" s="124" customFormat="1" ht="21.75" customHeight="1" x14ac:dyDescent="0.25"/>
    <row r="24" spans="1:15" s="124" customFormat="1" ht="21.75" customHeight="1" x14ac:dyDescent="0.25"/>
    <row r="25" spans="1:15" s="124" customFormat="1" ht="21.75" customHeight="1" x14ac:dyDescent="0.25"/>
    <row r="26" spans="1:15" s="124" customFormat="1" ht="21.6" customHeight="1" x14ac:dyDescent="0.25"/>
    <row r="27" spans="1:15" s="124" customFormat="1" ht="21.6" customHeight="1" x14ac:dyDescent="0.25"/>
    <row r="28" spans="1:15" s="124" customFormat="1" ht="21.6" customHeight="1" x14ac:dyDescent="0.25"/>
    <row r="29" spans="1:15" s="124" customFormat="1" ht="21.6" customHeight="1" x14ac:dyDescent="0.25"/>
    <row r="30" spans="1:15" s="124" customFormat="1" ht="21.6" customHeight="1" x14ac:dyDescent="0.25"/>
    <row r="31" spans="1:15" s="124" customFormat="1" ht="21.6" customHeight="1" x14ac:dyDescent="0.25"/>
    <row r="32" spans="1:15" x14ac:dyDescent="0.25">
      <c r="A32" s="81"/>
      <c r="B32" s="1"/>
      <c r="C32" s="1"/>
      <c r="D32" s="1"/>
      <c r="E32" s="1"/>
      <c r="F32" s="1"/>
      <c r="G32" s="1"/>
      <c r="H32" s="1"/>
      <c r="I32" s="1"/>
      <c r="J32" s="1"/>
      <c r="K32" s="1"/>
      <c r="L32" s="1"/>
      <c r="M32" s="1"/>
      <c r="N32" s="1"/>
      <c r="O32" s="1"/>
    </row>
  </sheetData>
  <sheetProtection algorithmName="SHA-512" hashValue="Yxeq1rMhYxlsirOteoEW1w1kRFRDkL1xX+kyGOoWKxE6KywiJSMr7o8BBvOWYL3iq1xWuSgL/h8nfuOJKIZmcw==" saltValue="y/5BalvmlV74+EIfzj1W7g==" spinCount="100000" sheet="1" objects="1" scenarios="1"/>
  <mergeCells count="1">
    <mergeCell ref="A1:XFD3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8D43F-524E-41A2-BB5F-52435C14392C}">
  <dimension ref="A1:F322"/>
  <sheetViews>
    <sheetView topLeftCell="A294" workbookViewId="0">
      <selection activeCell="D322" sqref="D322"/>
    </sheetView>
  </sheetViews>
  <sheetFormatPr defaultRowHeight="15" x14ac:dyDescent="0.25"/>
  <cols>
    <col min="1" max="1" width="17.28515625" customWidth="1"/>
    <col min="3" max="3" width="14.85546875" bestFit="1" customWidth="1"/>
    <col min="4" max="4" width="13.42578125" customWidth="1"/>
    <col min="5" max="5" width="62.5703125" bestFit="1" customWidth="1"/>
  </cols>
  <sheetData>
    <row r="1" spans="1:6" x14ac:dyDescent="0.25">
      <c r="A1" t="s">
        <v>23</v>
      </c>
      <c r="B1" t="s">
        <v>172</v>
      </c>
      <c r="C1" t="s">
        <v>232</v>
      </c>
      <c r="D1" t="s">
        <v>169</v>
      </c>
      <c r="E1" t="s">
        <v>233</v>
      </c>
      <c r="F1" t="s">
        <v>170</v>
      </c>
    </row>
    <row r="2" spans="1:6" x14ac:dyDescent="0.25">
      <c r="A2" t="str">
        <f>Beesel!$C$9</f>
        <v xml:space="preserve"> </v>
      </c>
      <c r="B2" t="str">
        <f>Beesel!$C$11</f>
        <v xml:space="preserve"> </v>
      </c>
      <c r="C2">
        <v>889</v>
      </c>
      <c r="D2" s="108">
        <f>Beesel!$J$21</f>
        <v>0</v>
      </c>
      <c r="E2" s="38" t="s">
        <v>50</v>
      </c>
      <c r="F2" t="s">
        <v>171</v>
      </c>
    </row>
    <row r="3" spans="1:6" x14ac:dyDescent="0.25">
      <c r="A3" t="str">
        <f>Beesel!$C$9</f>
        <v xml:space="preserve"> </v>
      </c>
      <c r="B3" t="str">
        <f>Beesel!$C$11</f>
        <v xml:space="preserve"> </v>
      </c>
      <c r="C3">
        <v>889</v>
      </c>
      <c r="D3" s="108">
        <f>Beesel!$J$25</f>
        <v>0</v>
      </c>
      <c r="E3" s="38" t="s">
        <v>28</v>
      </c>
      <c r="F3" t="s">
        <v>171</v>
      </c>
    </row>
    <row r="4" spans="1:6" x14ac:dyDescent="0.25">
      <c r="A4" t="str">
        <f>Beesel!$C$9</f>
        <v xml:space="preserve"> </v>
      </c>
      <c r="B4" t="str">
        <f>Beesel!$C$11</f>
        <v xml:space="preserve"> </v>
      </c>
      <c r="C4">
        <v>889</v>
      </c>
      <c r="D4" s="108">
        <f>Beesel!$J$26</f>
        <v>0</v>
      </c>
      <c r="E4" s="38" t="s">
        <v>29</v>
      </c>
      <c r="F4" t="s">
        <v>171</v>
      </c>
    </row>
    <row r="5" spans="1:6" x14ac:dyDescent="0.25">
      <c r="A5" t="str">
        <f>Beesel!$C$9</f>
        <v xml:space="preserve"> </v>
      </c>
      <c r="B5" t="str">
        <f>Beesel!$C$11</f>
        <v xml:space="preserve"> </v>
      </c>
      <c r="C5">
        <v>889</v>
      </c>
      <c r="D5" s="108">
        <f>Beesel!$J$27</f>
        <v>0</v>
      </c>
      <c r="E5" s="38" t="s">
        <v>30</v>
      </c>
      <c r="F5" t="s">
        <v>171</v>
      </c>
    </row>
    <row r="6" spans="1:6" x14ac:dyDescent="0.25">
      <c r="A6" t="str">
        <f>Beesel!$C$9</f>
        <v xml:space="preserve"> </v>
      </c>
      <c r="B6" t="str">
        <f>Beesel!$C$11</f>
        <v xml:space="preserve"> </v>
      </c>
      <c r="C6">
        <v>889</v>
      </c>
      <c r="D6" s="108">
        <f>Beesel!$J$28</f>
        <v>0</v>
      </c>
      <c r="E6" s="38" t="s">
        <v>31</v>
      </c>
      <c r="F6" t="s">
        <v>171</v>
      </c>
    </row>
    <row r="7" spans="1:6" x14ac:dyDescent="0.25">
      <c r="A7" t="str">
        <f>Beesel!$C$9</f>
        <v xml:space="preserve"> </v>
      </c>
      <c r="B7" t="str">
        <f>Beesel!$C$11</f>
        <v xml:space="preserve"> </v>
      </c>
      <c r="C7">
        <v>889</v>
      </c>
      <c r="D7" s="108">
        <f>Beesel!$J$32</f>
        <v>0</v>
      </c>
      <c r="E7" s="38" t="s">
        <v>33</v>
      </c>
      <c r="F7" t="s">
        <v>171</v>
      </c>
    </row>
    <row r="8" spans="1:6" x14ac:dyDescent="0.25">
      <c r="A8" t="str">
        <f>Beesel!$C$9</f>
        <v xml:space="preserve"> </v>
      </c>
      <c r="B8" t="str">
        <f>Beesel!$C$11</f>
        <v xml:space="preserve"> </v>
      </c>
      <c r="C8">
        <v>889</v>
      </c>
      <c r="D8" s="108">
        <f>Beesel!$J$36</f>
        <v>0</v>
      </c>
      <c r="E8" s="38" t="s">
        <v>55</v>
      </c>
      <c r="F8" t="s">
        <v>171</v>
      </c>
    </row>
    <row r="9" spans="1:6" x14ac:dyDescent="0.25">
      <c r="A9" t="str">
        <f>Beesel!$C$9</f>
        <v xml:space="preserve"> </v>
      </c>
      <c r="B9" t="str">
        <f>Beesel!$C$11</f>
        <v xml:space="preserve"> </v>
      </c>
      <c r="C9">
        <v>889</v>
      </c>
      <c r="D9" s="108">
        <f>Beesel!$J$40</f>
        <v>0</v>
      </c>
      <c r="E9" s="38" t="s">
        <v>57</v>
      </c>
      <c r="F9" t="s">
        <v>171</v>
      </c>
    </row>
    <row r="10" spans="1:6" x14ac:dyDescent="0.25">
      <c r="A10" t="str">
        <f>Beesel!$C$9</f>
        <v xml:space="preserve"> </v>
      </c>
      <c r="B10" t="str">
        <f>Beesel!$C$11</f>
        <v xml:space="preserve"> </v>
      </c>
      <c r="C10">
        <v>889</v>
      </c>
      <c r="D10" s="108">
        <f>Beesel!$J$44</f>
        <v>0</v>
      </c>
      <c r="E10" s="38" t="s">
        <v>60</v>
      </c>
      <c r="F10" t="s">
        <v>171</v>
      </c>
    </row>
    <row r="11" spans="1:6" x14ac:dyDescent="0.25">
      <c r="A11" t="str">
        <f>Beesel!$C$9</f>
        <v xml:space="preserve"> </v>
      </c>
      <c r="B11" t="str">
        <f>Beesel!$C$11</f>
        <v xml:space="preserve"> </v>
      </c>
      <c r="C11">
        <v>889</v>
      </c>
      <c r="D11" s="108">
        <f>Beesel!$J$45</f>
        <v>0</v>
      </c>
      <c r="E11" s="38" t="s">
        <v>62</v>
      </c>
      <c r="F11" t="s">
        <v>171</v>
      </c>
    </row>
    <row r="12" spans="1:6" x14ac:dyDescent="0.25">
      <c r="A12" t="str">
        <f>Beesel!$C$9</f>
        <v xml:space="preserve"> </v>
      </c>
      <c r="B12" t="str">
        <f>Beesel!$C$11</f>
        <v xml:space="preserve"> </v>
      </c>
      <c r="C12">
        <v>889</v>
      </c>
      <c r="D12" s="108">
        <f>SUM(Beesel!$J$49:$J$51)</f>
        <v>0</v>
      </c>
      <c r="E12" s="38" t="s">
        <v>64</v>
      </c>
      <c r="F12" t="s">
        <v>171</v>
      </c>
    </row>
    <row r="13" spans="1:6" x14ac:dyDescent="0.25">
      <c r="A13" t="str">
        <f>Beesel!$C$9</f>
        <v xml:space="preserve"> </v>
      </c>
      <c r="B13" t="str">
        <f>Beesel!$C$11</f>
        <v xml:space="preserve"> </v>
      </c>
      <c r="C13">
        <v>889</v>
      </c>
      <c r="D13" s="108">
        <f>SUM(Beesel!$J$52:$J$54)</f>
        <v>0</v>
      </c>
      <c r="E13" s="38" t="s">
        <v>66</v>
      </c>
      <c r="F13" t="s">
        <v>171</v>
      </c>
    </row>
    <row r="14" spans="1:6" x14ac:dyDescent="0.25">
      <c r="A14" t="str">
        <f>Beesel!$C$9</f>
        <v xml:space="preserve"> </v>
      </c>
      <c r="B14" t="str">
        <f>Beesel!$C$11</f>
        <v xml:space="preserve"> </v>
      </c>
      <c r="C14">
        <v>889</v>
      </c>
      <c r="D14" s="108">
        <f>SUM(Beesel!$J$55:$J$57)</f>
        <v>0</v>
      </c>
      <c r="E14" s="38" t="s">
        <v>67</v>
      </c>
      <c r="F14" t="s">
        <v>171</v>
      </c>
    </row>
    <row r="15" spans="1:6" x14ac:dyDescent="0.25">
      <c r="A15" t="str">
        <f>Beesel!$C$9</f>
        <v xml:space="preserve"> </v>
      </c>
      <c r="B15" t="str">
        <f>Beesel!$C$11</f>
        <v xml:space="preserve"> </v>
      </c>
      <c r="C15">
        <v>889</v>
      </c>
      <c r="D15" s="108">
        <f>SUM(Beesel!$J$58:$J$59)</f>
        <v>0</v>
      </c>
      <c r="E15" s="38" t="s">
        <v>140</v>
      </c>
      <c r="F15" t="s">
        <v>171</v>
      </c>
    </row>
    <row r="16" spans="1:6" x14ac:dyDescent="0.25">
      <c r="A16" t="str">
        <f>Beesel!$C$9</f>
        <v xml:space="preserve"> </v>
      </c>
      <c r="B16" t="str">
        <f>Beesel!$C$11</f>
        <v xml:space="preserve"> </v>
      </c>
      <c r="C16">
        <v>889</v>
      </c>
      <c r="D16" s="108">
        <f>SUM(Beesel!$J$63:$J$65)</f>
        <v>0</v>
      </c>
      <c r="E16" s="38" t="s">
        <v>69</v>
      </c>
      <c r="F16" t="s">
        <v>171</v>
      </c>
    </row>
    <row r="17" spans="1:6" x14ac:dyDescent="0.25">
      <c r="A17" t="str">
        <f>Beesel!$C$9</f>
        <v xml:space="preserve"> </v>
      </c>
      <c r="B17" t="str">
        <f>Beesel!$C$11</f>
        <v xml:space="preserve"> </v>
      </c>
      <c r="C17">
        <v>889</v>
      </c>
      <c r="D17" s="108">
        <f>SUM(Beesel!$J$66:$J$68)</f>
        <v>0</v>
      </c>
      <c r="E17" s="38" t="s">
        <v>70</v>
      </c>
      <c r="F17" t="s">
        <v>171</v>
      </c>
    </row>
    <row r="18" spans="1:6" x14ac:dyDescent="0.25">
      <c r="A18" t="str">
        <f>Beesel!$C$9</f>
        <v xml:space="preserve"> </v>
      </c>
      <c r="B18" t="str">
        <f>Beesel!$C$11</f>
        <v xml:space="preserve"> </v>
      </c>
      <c r="C18">
        <v>889</v>
      </c>
      <c r="D18" s="108">
        <f>SUM(Beesel!$J$69:$J$70)</f>
        <v>0</v>
      </c>
      <c r="E18" s="38" t="s">
        <v>71</v>
      </c>
      <c r="F18" t="s">
        <v>171</v>
      </c>
    </row>
    <row r="19" spans="1:6" x14ac:dyDescent="0.25">
      <c r="A19" t="str">
        <f>Beesel!$C$9</f>
        <v xml:space="preserve"> </v>
      </c>
      <c r="B19" t="str">
        <f>Beesel!$C$11</f>
        <v xml:space="preserve"> </v>
      </c>
      <c r="C19">
        <v>889</v>
      </c>
      <c r="D19" s="108">
        <f>SUM(Beesel!$J$71:$J$72)</f>
        <v>0</v>
      </c>
      <c r="E19" s="61" t="s">
        <v>128</v>
      </c>
      <c r="F19" t="s">
        <v>171</v>
      </c>
    </row>
    <row r="20" spans="1:6" x14ac:dyDescent="0.25">
      <c r="A20" t="str">
        <f>Beesel!$C$9</f>
        <v xml:space="preserve"> </v>
      </c>
      <c r="B20" t="str">
        <f>Beesel!$C$11</f>
        <v xml:space="preserve"> </v>
      </c>
      <c r="C20">
        <v>889</v>
      </c>
      <c r="D20" s="108">
        <f>SUM(Beesel!$J$73:$J$74)</f>
        <v>0</v>
      </c>
      <c r="E20" s="61" t="s">
        <v>132</v>
      </c>
      <c r="F20" t="s">
        <v>171</v>
      </c>
    </row>
    <row r="21" spans="1:6" x14ac:dyDescent="0.25">
      <c r="A21" t="str">
        <f>Beesel!$C$9</f>
        <v xml:space="preserve"> </v>
      </c>
      <c r="B21" t="str">
        <f>Beesel!$C$11</f>
        <v xml:space="preserve"> </v>
      </c>
      <c r="C21">
        <v>889</v>
      </c>
      <c r="D21" s="108">
        <f>SUM(Beesel!$J$78:$J$80)</f>
        <v>0</v>
      </c>
      <c r="E21" s="61" t="s">
        <v>73</v>
      </c>
      <c r="F21" t="s">
        <v>171</v>
      </c>
    </row>
    <row r="22" spans="1:6" x14ac:dyDescent="0.25">
      <c r="A22" t="str">
        <f>Beesel!$C$9</f>
        <v xml:space="preserve"> </v>
      </c>
      <c r="B22" t="str">
        <f>Beesel!$C$11</f>
        <v xml:space="preserve"> </v>
      </c>
      <c r="C22">
        <v>889</v>
      </c>
      <c r="D22" s="108">
        <f>SUM(Beesel!$J$84:$J$86)</f>
        <v>0</v>
      </c>
      <c r="E22" s="61" t="s">
        <v>75</v>
      </c>
      <c r="F22" t="s">
        <v>171</v>
      </c>
    </row>
    <row r="23" spans="1:6" x14ac:dyDescent="0.25">
      <c r="A23" t="str">
        <f>Beesel!$C$9</f>
        <v xml:space="preserve"> </v>
      </c>
      <c r="B23" t="str">
        <f>Beesel!$C$11</f>
        <v xml:space="preserve"> </v>
      </c>
      <c r="C23">
        <v>889</v>
      </c>
      <c r="D23" s="108">
        <f>SUM(Beesel!$J$87:$J$89)</f>
        <v>0</v>
      </c>
      <c r="E23" s="38" t="s">
        <v>76</v>
      </c>
      <c r="F23" t="s">
        <v>171</v>
      </c>
    </row>
    <row r="24" spans="1:6" x14ac:dyDescent="0.25">
      <c r="A24" t="str">
        <f>Beesel!$C$9</f>
        <v xml:space="preserve"> </v>
      </c>
      <c r="B24" t="str">
        <f>Beesel!$C$11</f>
        <v xml:space="preserve"> </v>
      </c>
      <c r="C24">
        <v>889</v>
      </c>
      <c r="D24" s="108">
        <f>SUM(Beesel!J93:$J$95)</f>
        <v>0</v>
      </c>
      <c r="E24" s="38" t="s">
        <v>77</v>
      </c>
      <c r="F24" t="s">
        <v>171</v>
      </c>
    </row>
    <row r="25" spans="1:6" x14ac:dyDescent="0.25">
      <c r="A25" t="str">
        <f>Beesel!$C$9</f>
        <v xml:space="preserve"> </v>
      </c>
      <c r="B25" t="str">
        <f>Beesel!$C$11</f>
        <v xml:space="preserve"> </v>
      </c>
      <c r="C25">
        <v>889</v>
      </c>
      <c r="D25" s="108">
        <f>SUM(Beesel!$J$96:$J$98)</f>
        <v>0</v>
      </c>
      <c r="E25" s="38" t="s">
        <v>78</v>
      </c>
      <c r="F25" t="s">
        <v>171</v>
      </c>
    </row>
    <row r="26" spans="1:6" x14ac:dyDescent="0.25">
      <c r="A26" t="str">
        <f>Beesel!$C$9</f>
        <v xml:space="preserve"> </v>
      </c>
      <c r="B26" t="str">
        <f>Beesel!$C$11</f>
        <v xml:space="preserve"> </v>
      </c>
      <c r="C26">
        <v>889</v>
      </c>
      <c r="D26" s="108">
        <f>SUM(Beesel!$J$99:$J$101)</f>
        <v>0</v>
      </c>
      <c r="E26" s="38" t="s">
        <v>79</v>
      </c>
      <c r="F26" t="s">
        <v>171</v>
      </c>
    </row>
    <row r="27" spans="1:6" x14ac:dyDescent="0.25">
      <c r="A27" t="str">
        <f>Beesel!$C$9</f>
        <v xml:space="preserve"> </v>
      </c>
      <c r="B27" t="str">
        <f>Beesel!$C$11</f>
        <v xml:space="preserve"> </v>
      </c>
      <c r="C27">
        <v>889</v>
      </c>
      <c r="D27" s="108">
        <f>Beesel!$J$103</f>
        <v>0</v>
      </c>
      <c r="E27" s="38" t="s">
        <v>81</v>
      </c>
      <c r="F27" t="s">
        <v>171</v>
      </c>
    </row>
    <row r="28" spans="1:6" x14ac:dyDescent="0.25">
      <c r="A28" t="str">
        <f>Beesel!$C$9</f>
        <v xml:space="preserve"> </v>
      </c>
      <c r="B28" t="str">
        <f>Beesel!$C$11</f>
        <v xml:space="preserve"> </v>
      </c>
      <c r="C28">
        <v>889</v>
      </c>
      <c r="D28" s="108">
        <f>Beesel!$J$104</f>
        <v>0</v>
      </c>
      <c r="E28" s="38" t="s">
        <v>115</v>
      </c>
      <c r="F28" t="s">
        <v>171</v>
      </c>
    </row>
    <row r="29" spans="1:6" x14ac:dyDescent="0.25">
      <c r="A29" t="str">
        <f>Beesel!$C$9</f>
        <v xml:space="preserve"> </v>
      </c>
      <c r="B29" t="str">
        <f>Beesel!$C$11</f>
        <v xml:space="preserve"> </v>
      </c>
      <c r="C29">
        <v>889</v>
      </c>
      <c r="D29" s="108">
        <f>SUM(Beesel!$J$108:$J$110)</f>
        <v>0</v>
      </c>
      <c r="E29" s="38" t="s">
        <v>85</v>
      </c>
      <c r="F29" t="s">
        <v>171</v>
      </c>
    </row>
    <row r="30" spans="1:6" x14ac:dyDescent="0.25">
      <c r="A30" t="str">
        <f>Beesel!$C$9</f>
        <v xml:space="preserve"> </v>
      </c>
      <c r="B30" t="str">
        <f>Beesel!$C$11</f>
        <v xml:space="preserve"> </v>
      </c>
      <c r="C30">
        <v>889</v>
      </c>
      <c r="D30" s="108">
        <f>SUM(Beesel!$J$111:$J$113)</f>
        <v>0</v>
      </c>
      <c r="E30" s="38" t="s">
        <v>86</v>
      </c>
      <c r="F30" t="s">
        <v>171</v>
      </c>
    </row>
    <row r="31" spans="1:6" x14ac:dyDescent="0.25">
      <c r="A31" t="str">
        <f>Beesel!$C$9</f>
        <v xml:space="preserve"> </v>
      </c>
      <c r="B31" t="str">
        <f>Beesel!$C$11</f>
        <v xml:space="preserve"> </v>
      </c>
      <c r="C31">
        <v>889</v>
      </c>
      <c r="D31" s="108">
        <f>SUM(Beesel!$J$114:$J$116)</f>
        <v>0</v>
      </c>
      <c r="E31" s="38" t="s">
        <v>87</v>
      </c>
      <c r="F31" t="s">
        <v>171</v>
      </c>
    </row>
    <row r="32" spans="1:6" x14ac:dyDescent="0.25">
      <c r="A32" t="str">
        <f>Beesel!$C$9</f>
        <v xml:space="preserve"> </v>
      </c>
      <c r="B32" t="str">
        <f>Beesel!$C$11</f>
        <v xml:space="preserve"> </v>
      </c>
      <c r="C32">
        <v>889</v>
      </c>
      <c r="D32" s="108">
        <f>Beesel!$J$118</f>
        <v>0</v>
      </c>
      <c r="E32" s="38" t="s">
        <v>89</v>
      </c>
      <c r="F32" t="s">
        <v>171</v>
      </c>
    </row>
    <row r="33" spans="1:6" x14ac:dyDescent="0.25">
      <c r="A33" t="str">
        <f>Beesel!$C$9</f>
        <v xml:space="preserve"> </v>
      </c>
      <c r="B33" t="str">
        <f>Beesel!$C$11</f>
        <v xml:space="preserve"> </v>
      </c>
      <c r="C33">
        <v>889</v>
      </c>
      <c r="D33" s="108">
        <f>Beesel!$J$119</f>
        <v>0</v>
      </c>
      <c r="E33" s="38" t="s">
        <v>91</v>
      </c>
      <c r="F33" t="s">
        <v>171</v>
      </c>
    </row>
    <row r="34" spans="1:6" x14ac:dyDescent="0.25">
      <c r="A34" t="str">
        <f>Beesel!$C$9</f>
        <v xml:space="preserve"> </v>
      </c>
      <c r="B34" t="str">
        <f>Beesel!$C$11</f>
        <v xml:space="preserve"> </v>
      </c>
      <c r="C34">
        <v>889</v>
      </c>
      <c r="D34" s="108">
        <f>SUM(Beesel!$J$121:$J$123)</f>
        <v>0</v>
      </c>
      <c r="E34" s="38" t="s">
        <v>92</v>
      </c>
      <c r="F34" t="s">
        <v>171</v>
      </c>
    </row>
    <row r="35" spans="1:6" x14ac:dyDescent="0.25">
      <c r="A35" t="str">
        <f>Beesel!$C$9</f>
        <v xml:space="preserve"> </v>
      </c>
      <c r="B35" t="str">
        <f>Beesel!$C$11</f>
        <v xml:space="preserve"> </v>
      </c>
      <c r="C35">
        <v>889</v>
      </c>
      <c r="D35" s="108">
        <f>SUM(Beesel!$J$124:$J$126)</f>
        <v>0</v>
      </c>
      <c r="E35" s="38" t="s">
        <v>93</v>
      </c>
      <c r="F35" t="s">
        <v>171</v>
      </c>
    </row>
    <row r="36" spans="1:6" x14ac:dyDescent="0.25">
      <c r="A36" t="str">
        <f>Beesel!$C$9</f>
        <v xml:space="preserve"> </v>
      </c>
      <c r="B36" t="str">
        <f>Beesel!$C$11</f>
        <v xml:space="preserve"> </v>
      </c>
      <c r="C36">
        <v>889</v>
      </c>
      <c r="D36" s="108">
        <f>SUM(Beesel!$J$127:$J$129)</f>
        <v>0</v>
      </c>
      <c r="E36" s="61" t="s">
        <v>94</v>
      </c>
      <c r="F36" t="s">
        <v>171</v>
      </c>
    </row>
    <row r="37" spans="1:6" x14ac:dyDescent="0.25">
      <c r="A37" t="str">
        <f>Beesel!$C$9</f>
        <v xml:space="preserve"> </v>
      </c>
      <c r="B37" t="str">
        <f>Beesel!$C$11</f>
        <v xml:space="preserve"> </v>
      </c>
      <c r="C37">
        <v>889</v>
      </c>
      <c r="D37" s="108">
        <f>Beesel!$J$131</f>
        <v>0</v>
      </c>
      <c r="E37" s="61" t="s">
        <v>96</v>
      </c>
      <c r="F37" t="s">
        <v>171</v>
      </c>
    </row>
    <row r="38" spans="1:6" x14ac:dyDescent="0.25">
      <c r="A38" t="str">
        <f>Beesel!$C$9</f>
        <v xml:space="preserve"> </v>
      </c>
      <c r="B38" t="str">
        <f>Beesel!$C$11</f>
        <v xml:space="preserve"> </v>
      </c>
      <c r="C38">
        <v>889</v>
      </c>
      <c r="D38" s="108">
        <f>Beesel!$J$132</f>
        <v>0</v>
      </c>
      <c r="E38" s="38" t="s">
        <v>98</v>
      </c>
      <c r="F38" t="s">
        <v>171</v>
      </c>
    </row>
    <row r="39" spans="1:6" x14ac:dyDescent="0.25">
      <c r="A39" t="str">
        <f>Beesel!$C$9</f>
        <v xml:space="preserve"> </v>
      </c>
      <c r="B39" t="str">
        <f>Beesel!$C$11</f>
        <v xml:space="preserve"> </v>
      </c>
      <c r="C39">
        <v>889</v>
      </c>
      <c r="D39" s="108">
        <f>SUM(Beesel!$J$134:$J$136)</f>
        <v>0</v>
      </c>
      <c r="E39" s="38" t="s">
        <v>99</v>
      </c>
      <c r="F39" t="s">
        <v>171</v>
      </c>
    </row>
    <row r="40" spans="1:6" x14ac:dyDescent="0.25">
      <c r="A40" t="str">
        <f>Beesel!$C$9</f>
        <v xml:space="preserve"> </v>
      </c>
      <c r="B40" t="str">
        <f>Beesel!$C$11</f>
        <v xml:space="preserve"> </v>
      </c>
      <c r="C40">
        <v>889</v>
      </c>
      <c r="D40" s="108">
        <f>SUM(Beesel!$J$137:$J$139)</f>
        <v>0</v>
      </c>
      <c r="E40" s="38" t="s">
        <v>100</v>
      </c>
      <c r="F40" t="s">
        <v>171</v>
      </c>
    </row>
    <row r="41" spans="1:6" x14ac:dyDescent="0.25">
      <c r="A41" t="str">
        <f>Beesel!$C$9</f>
        <v xml:space="preserve"> </v>
      </c>
      <c r="B41" t="str">
        <f>Beesel!$C$11</f>
        <v xml:space="preserve"> </v>
      </c>
      <c r="C41">
        <v>889</v>
      </c>
      <c r="D41" s="108">
        <f>Beesel!$J$141</f>
        <v>0</v>
      </c>
      <c r="E41" s="38" t="s">
        <v>102</v>
      </c>
      <c r="F41" t="s">
        <v>171</v>
      </c>
    </row>
    <row r="42" spans="1:6" x14ac:dyDescent="0.25">
      <c r="A42" t="str">
        <f>Beesel!$C$9</f>
        <v xml:space="preserve"> </v>
      </c>
      <c r="B42" t="str">
        <f>Beesel!$C$11</f>
        <v xml:space="preserve"> </v>
      </c>
      <c r="C42">
        <v>889</v>
      </c>
      <c r="D42" s="108">
        <f>Beesel!$J$142</f>
        <v>0</v>
      </c>
      <c r="E42" s="61" t="s">
        <v>104</v>
      </c>
      <c r="F42" t="s">
        <v>171</v>
      </c>
    </row>
    <row r="43" spans="1:6" x14ac:dyDescent="0.25">
      <c r="A43" t="str">
        <f>Beesel!$C$9</f>
        <v xml:space="preserve"> </v>
      </c>
      <c r="B43" t="str">
        <f>Beesel!$C$11</f>
        <v xml:space="preserve"> </v>
      </c>
      <c r="C43">
        <v>889</v>
      </c>
      <c r="D43" s="108">
        <f>Beesel!$J$146</f>
        <v>0</v>
      </c>
      <c r="E43" s="61" t="s">
        <v>111</v>
      </c>
      <c r="F43" t="s">
        <v>171</v>
      </c>
    </row>
    <row r="44" spans="1:6" x14ac:dyDescent="0.25">
      <c r="A44" t="str">
        <f>Beesel!$C$9</f>
        <v xml:space="preserve"> </v>
      </c>
      <c r="B44" t="str">
        <f>Beesel!$C$11</f>
        <v xml:space="preserve"> </v>
      </c>
      <c r="C44">
        <v>889</v>
      </c>
      <c r="D44" s="108">
        <f>Beesel!$J$150</f>
        <v>0</v>
      </c>
      <c r="E44" s="38" t="s">
        <v>106</v>
      </c>
      <c r="F44" t="s">
        <v>171</v>
      </c>
    </row>
    <row r="45" spans="1:6" x14ac:dyDescent="0.25">
      <c r="A45" t="str">
        <f>Beesel!$C$9</f>
        <v xml:space="preserve"> </v>
      </c>
      <c r="B45" t="str">
        <f>Beesel!$C$11</f>
        <v xml:space="preserve"> </v>
      </c>
      <c r="C45">
        <v>889</v>
      </c>
      <c r="D45" s="108">
        <f>Beesel!$J$151</f>
        <v>0</v>
      </c>
      <c r="E45" s="38" t="s">
        <v>107</v>
      </c>
      <c r="F45" t="s">
        <v>171</v>
      </c>
    </row>
    <row r="46" spans="1:6" x14ac:dyDescent="0.25">
      <c r="A46" t="str">
        <f>Beesel!$C$9</f>
        <v xml:space="preserve"> </v>
      </c>
      <c r="B46" t="str">
        <f>Beesel!$C$11</f>
        <v xml:space="preserve"> </v>
      </c>
      <c r="C46">
        <v>889</v>
      </c>
      <c r="D46" s="108">
        <f>Beesel!$J$155</f>
        <v>0</v>
      </c>
      <c r="E46" s="38" t="s">
        <v>108</v>
      </c>
      <c r="F46" t="s">
        <v>171</v>
      </c>
    </row>
    <row r="47" spans="1:6" x14ac:dyDescent="0.25">
      <c r="A47" t="str">
        <f>Beesel!$C$9</f>
        <v xml:space="preserve"> </v>
      </c>
      <c r="B47" t="str">
        <f>Beesel!$C$11</f>
        <v xml:space="preserve"> </v>
      </c>
      <c r="C47">
        <v>889</v>
      </c>
      <c r="D47" s="108">
        <f>Beesel!$J$172</f>
        <v>0</v>
      </c>
      <c r="E47" s="109" t="s">
        <v>3</v>
      </c>
      <c r="F47" t="s">
        <v>171</v>
      </c>
    </row>
    <row r="48" spans="1:6" x14ac:dyDescent="0.25">
      <c r="A48" t="str">
        <f>Gennep!$C$9</f>
        <v xml:space="preserve"> </v>
      </c>
      <c r="B48" t="str">
        <f>Gennep!$C$11</f>
        <v xml:space="preserve"> </v>
      </c>
      <c r="C48">
        <v>907</v>
      </c>
      <c r="D48" s="108">
        <f>Gennep!$J$21</f>
        <v>0</v>
      </c>
      <c r="E48" s="38" t="s">
        <v>50</v>
      </c>
      <c r="F48" t="s">
        <v>171</v>
      </c>
    </row>
    <row r="49" spans="1:6" x14ac:dyDescent="0.25">
      <c r="A49" t="str">
        <f>Gennep!$C$9</f>
        <v xml:space="preserve"> </v>
      </c>
      <c r="B49" t="str">
        <f>Gennep!$C$11</f>
        <v xml:space="preserve"> </v>
      </c>
      <c r="C49">
        <v>907</v>
      </c>
      <c r="D49" s="108">
        <f>Gennep!$J$25</f>
        <v>0</v>
      </c>
      <c r="E49" s="38" t="s">
        <v>28</v>
      </c>
      <c r="F49" t="s">
        <v>171</v>
      </c>
    </row>
    <row r="50" spans="1:6" x14ac:dyDescent="0.25">
      <c r="A50" t="str">
        <f>Gennep!$C$9</f>
        <v xml:space="preserve"> </v>
      </c>
      <c r="B50" t="str">
        <f>Gennep!$C$11</f>
        <v xml:space="preserve"> </v>
      </c>
      <c r="C50">
        <v>907</v>
      </c>
      <c r="D50" s="108">
        <f>Gennep!$J$26</f>
        <v>0</v>
      </c>
      <c r="E50" s="38" t="s">
        <v>29</v>
      </c>
      <c r="F50" t="s">
        <v>171</v>
      </c>
    </row>
    <row r="51" spans="1:6" x14ac:dyDescent="0.25">
      <c r="A51" t="str">
        <f>Gennep!$C$9</f>
        <v xml:space="preserve"> </v>
      </c>
      <c r="B51" t="str">
        <f>Gennep!$C$11</f>
        <v xml:space="preserve"> </v>
      </c>
      <c r="C51">
        <v>907</v>
      </c>
      <c r="D51" s="108">
        <f>Gennep!$J$27</f>
        <v>0</v>
      </c>
      <c r="E51" s="38" t="s">
        <v>30</v>
      </c>
      <c r="F51" t="s">
        <v>171</v>
      </c>
    </row>
    <row r="52" spans="1:6" x14ac:dyDescent="0.25">
      <c r="A52" t="str">
        <f>Gennep!$C$9</f>
        <v xml:space="preserve"> </v>
      </c>
      <c r="B52" t="str">
        <f>Gennep!$C$11</f>
        <v xml:space="preserve"> </v>
      </c>
      <c r="C52">
        <v>907</v>
      </c>
      <c r="D52" s="108">
        <f>Gennep!$J$28</f>
        <v>0</v>
      </c>
      <c r="E52" s="38" t="s">
        <v>31</v>
      </c>
      <c r="F52" t="s">
        <v>171</v>
      </c>
    </row>
    <row r="53" spans="1:6" x14ac:dyDescent="0.25">
      <c r="A53" t="str">
        <f>Gennep!$C$9</f>
        <v xml:space="preserve"> </v>
      </c>
      <c r="B53" t="str">
        <f>Gennep!$C$11</f>
        <v xml:space="preserve"> </v>
      </c>
      <c r="C53">
        <v>907</v>
      </c>
      <c r="D53" s="108">
        <f>Gennep!$J$32</f>
        <v>0</v>
      </c>
      <c r="E53" s="38" t="s">
        <v>33</v>
      </c>
      <c r="F53" t="s">
        <v>171</v>
      </c>
    </row>
    <row r="54" spans="1:6" x14ac:dyDescent="0.25">
      <c r="A54" t="str">
        <f>Gennep!$C$9</f>
        <v xml:space="preserve"> </v>
      </c>
      <c r="B54" t="str">
        <f>Gennep!$C$11</f>
        <v xml:space="preserve"> </v>
      </c>
      <c r="C54">
        <v>907</v>
      </c>
      <c r="D54" s="108">
        <f>Gennep!$J$36</f>
        <v>0</v>
      </c>
      <c r="E54" s="38" t="s">
        <v>55</v>
      </c>
      <c r="F54" t="s">
        <v>171</v>
      </c>
    </row>
    <row r="55" spans="1:6" x14ac:dyDescent="0.25">
      <c r="A55" t="str">
        <f>Gennep!$C$9</f>
        <v xml:space="preserve"> </v>
      </c>
      <c r="B55" t="str">
        <f>Gennep!$C$11</f>
        <v xml:space="preserve"> </v>
      </c>
      <c r="C55">
        <v>907</v>
      </c>
      <c r="D55" s="108">
        <f>Gennep!$J$40</f>
        <v>0</v>
      </c>
      <c r="E55" s="38" t="s">
        <v>57</v>
      </c>
      <c r="F55" t="s">
        <v>171</v>
      </c>
    </row>
    <row r="56" spans="1:6" x14ac:dyDescent="0.25">
      <c r="A56" t="str">
        <f>Gennep!$C$9</f>
        <v xml:space="preserve"> </v>
      </c>
      <c r="B56" t="str">
        <f>Gennep!$C$11</f>
        <v xml:space="preserve"> </v>
      </c>
      <c r="C56">
        <v>907</v>
      </c>
      <c r="D56" s="108">
        <f>Gennep!$J$44</f>
        <v>0</v>
      </c>
      <c r="E56" s="38" t="s">
        <v>60</v>
      </c>
      <c r="F56" t="s">
        <v>171</v>
      </c>
    </row>
    <row r="57" spans="1:6" x14ac:dyDescent="0.25">
      <c r="A57" t="str">
        <f>Gennep!$C$9</f>
        <v xml:space="preserve"> </v>
      </c>
      <c r="B57" t="str">
        <f>Gennep!$C$11</f>
        <v xml:space="preserve"> </v>
      </c>
      <c r="C57">
        <v>907</v>
      </c>
      <c r="D57" s="108">
        <f>Gennep!$J$45</f>
        <v>0</v>
      </c>
      <c r="E57" s="38" t="s">
        <v>62</v>
      </c>
      <c r="F57" t="s">
        <v>171</v>
      </c>
    </row>
    <row r="58" spans="1:6" x14ac:dyDescent="0.25">
      <c r="A58" t="str">
        <f>Gennep!$C$9</f>
        <v xml:space="preserve"> </v>
      </c>
      <c r="B58" t="str">
        <f>Gennep!$C$11</f>
        <v xml:space="preserve"> </v>
      </c>
      <c r="C58">
        <v>907</v>
      </c>
      <c r="D58" s="108">
        <f>SUM(Gennep!$J$49:$J$51)</f>
        <v>0</v>
      </c>
      <c r="E58" s="38" t="s">
        <v>64</v>
      </c>
      <c r="F58" t="s">
        <v>171</v>
      </c>
    </row>
    <row r="59" spans="1:6" x14ac:dyDescent="0.25">
      <c r="A59" t="str">
        <f>Gennep!$C$9</f>
        <v xml:space="preserve"> </v>
      </c>
      <c r="B59" t="str">
        <f>Gennep!$C$11</f>
        <v xml:space="preserve"> </v>
      </c>
      <c r="C59">
        <v>907</v>
      </c>
      <c r="D59" s="108">
        <f>SUM(Gennep!$J$52:$J$54)</f>
        <v>0</v>
      </c>
      <c r="E59" s="38" t="s">
        <v>66</v>
      </c>
      <c r="F59" t="s">
        <v>171</v>
      </c>
    </row>
    <row r="60" spans="1:6" x14ac:dyDescent="0.25">
      <c r="A60" t="str">
        <f>Gennep!$C$9</f>
        <v xml:space="preserve"> </v>
      </c>
      <c r="B60" t="str">
        <f>Gennep!$C$11</f>
        <v xml:space="preserve"> </v>
      </c>
      <c r="C60">
        <v>907</v>
      </c>
      <c r="D60" s="108">
        <f>SUM(Gennep!$J$55:$J$57)</f>
        <v>0</v>
      </c>
      <c r="E60" s="38" t="s">
        <v>67</v>
      </c>
      <c r="F60" t="s">
        <v>171</v>
      </c>
    </row>
    <row r="61" spans="1:6" x14ac:dyDescent="0.25">
      <c r="A61" t="str">
        <f>Gennep!$C$9</f>
        <v xml:space="preserve"> </v>
      </c>
      <c r="B61" t="str">
        <f>Gennep!$C$11</f>
        <v xml:space="preserve"> </v>
      </c>
      <c r="C61">
        <v>907</v>
      </c>
      <c r="D61" s="108">
        <f>SUM(Gennep!$J$58:$J$59)</f>
        <v>0</v>
      </c>
      <c r="E61" s="38" t="s">
        <v>140</v>
      </c>
      <c r="F61" t="s">
        <v>171</v>
      </c>
    </row>
    <row r="62" spans="1:6" x14ac:dyDescent="0.25">
      <c r="A62" t="str">
        <f>Gennep!$C$9</f>
        <v xml:space="preserve"> </v>
      </c>
      <c r="B62" t="str">
        <f>Gennep!$C$11</f>
        <v xml:space="preserve"> </v>
      </c>
      <c r="C62">
        <v>907</v>
      </c>
      <c r="D62" s="108">
        <f>SUM(Gennep!$J$63:$J$65)</f>
        <v>0</v>
      </c>
      <c r="E62" s="38" t="s">
        <v>69</v>
      </c>
      <c r="F62" t="s">
        <v>171</v>
      </c>
    </row>
    <row r="63" spans="1:6" x14ac:dyDescent="0.25">
      <c r="A63" t="str">
        <f>Gennep!$C$9</f>
        <v xml:space="preserve"> </v>
      </c>
      <c r="B63" t="str">
        <f>Gennep!$C$11</f>
        <v xml:space="preserve"> </v>
      </c>
      <c r="C63">
        <v>907</v>
      </c>
      <c r="D63" s="108">
        <f>SUM(Gennep!$J$66:$J$68)</f>
        <v>0</v>
      </c>
      <c r="E63" s="38" t="s">
        <v>70</v>
      </c>
      <c r="F63" t="s">
        <v>171</v>
      </c>
    </row>
    <row r="64" spans="1:6" x14ac:dyDescent="0.25">
      <c r="A64" t="str">
        <f>Gennep!$C$9</f>
        <v xml:space="preserve"> </v>
      </c>
      <c r="B64" t="str">
        <f>Gennep!$C$11</f>
        <v xml:space="preserve"> </v>
      </c>
      <c r="C64">
        <v>907</v>
      </c>
      <c r="D64" s="108">
        <f>SUM(Gennep!$J$69:$J$70)</f>
        <v>0</v>
      </c>
      <c r="E64" s="38" t="s">
        <v>71</v>
      </c>
      <c r="F64" t="s">
        <v>171</v>
      </c>
    </row>
    <row r="65" spans="1:6" x14ac:dyDescent="0.25">
      <c r="A65" t="str">
        <f>Gennep!$C$9</f>
        <v xml:space="preserve"> </v>
      </c>
      <c r="B65" t="str">
        <f>Gennep!$C$11</f>
        <v xml:space="preserve"> </v>
      </c>
      <c r="C65">
        <v>907</v>
      </c>
      <c r="D65" s="108">
        <f>SUM(Gennep!$J$71:$J$72)</f>
        <v>0</v>
      </c>
      <c r="E65" s="61" t="s">
        <v>128</v>
      </c>
      <c r="F65" t="s">
        <v>171</v>
      </c>
    </row>
    <row r="66" spans="1:6" x14ac:dyDescent="0.25">
      <c r="A66" t="str">
        <f>Gennep!$C$9</f>
        <v xml:space="preserve"> </v>
      </c>
      <c r="B66" t="str">
        <f>Gennep!$C$11</f>
        <v xml:space="preserve"> </v>
      </c>
      <c r="C66">
        <v>907</v>
      </c>
      <c r="D66" s="108">
        <f>SUM(Gennep!$J$73:$J$74)</f>
        <v>0</v>
      </c>
      <c r="E66" s="61" t="s">
        <v>132</v>
      </c>
      <c r="F66" t="s">
        <v>171</v>
      </c>
    </row>
    <row r="67" spans="1:6" x14ac:dyDescent="0.25">
      <c r="A67" t="str">
        <f>Gennep!$C$9</f>
        <v xml:space="preserve"> </v>
      </c>
      <c r="B67" t="str">
        <f>Gennep!$C$11</f>
        <v xml:space="preserve"> </v>
      </c>
      <c r="C67">
        <v>907</v>
      </c>
      <c r="D67" s="108">
        <f>SUM(Gennep!$J$78:$J$80)</f>
        <v>0</v>
      </c>
      <c r="E67" s="61" t="s">
        <v>73</v>
      </c>
      <c r="F67" t="s">
        <v>171</v>
      </c>
    </row>
    <row r="68" spans="1:6" x14ac:dyDescent="0.25">
      <c r="A68" t="str">
        <f>Gennep!$C$9</f>
        <v xml:space="preserve"> </v>
      </c>
      <c r="B68" t="str">
        <f>Gennep!$C$11</f>
        <v xml:space="preserve"> </v>
      </c>
      <c r="C68">
        <v>907</v>
      </c>
      <c r="D68" s="108">
        <f>SUM(Gennep!$J$84:$J$86)</f>
        <v>0</v>
      </c>
      <c r="E68" s="61" t="s">
        <v>75</v>
      </c>
      <c r="F68" t="s">
        <v>171</v>
      </c>
    </row>
    <row r="69" spans="1:6" x14ac:dyDescent="0.25">
      <c r="A69" t="str">
        <f>Gennep!$C$9</f>
        <v xml:space="preserve"> </v>
      </c>
      <c r="B69" t="str">
        <f>Gennep!$C$11</f>
        <v xml:space="preserve"> </v>
      </c>
      <c r="C69">
        <v>907</v>
      </c>
      <c r="D69" s="108">
        <f>SUM(Gennep!$J$87:$J$89)</f>
        <v>0</v>
      </c>
      <c r="E69" s="38" t="s">
        <v>76</v>
      </c>
      <c r="F69" t="s">
        <v>171</v>
      </c>
    </row>
    <row r="70" spans="1:6" x14ac:dyDescent="0.25">
      <c r="A70" t="str">
        <f>Gennep!$C$9</f>
        <v xml:space="preserve"> </v>
      </c>
      <c r="B70" t="str">
        <f>Gennep!$C$11</f>
        <v xml:space="preserve"> </v>
      </c>
      <c r="C70">
        <v>907</v>
      </c>
      <c r="D70" s="108">
        <f>SUM(Gennep!J$95:$J139)</f>
        <v>0</v>
      </c>
      <c r="E70" s="38" t="s">
        <v>77</v>
      </c>
      <c r="F70" t="s">
        <v>171</v>
      </c>
    </row>
    <row r="71" spans="1:6" x14ac:dyDescent="0.25">
      <c r="A71" t="str">
        <f>Gennep!$C$9</f>
        <v xml:space="preserve"> </v>
      </c>
      <c r="B71" t="str">
        <f>Gennep!$C$11</f>
        <v xml:space="preserve"> </v>
      </c>
      <c r="C71">
        <v>907</v>
      </c>
      <c r="D71" s="108">
        <f>SUM(Gennep!$J$96:$J$98)</f>
        <v>0</v>
      </c>
      <c r="E71" s="38" t="s">
        <v>78</v>
      </c>
      <c r="F71" t="s">
        <v>171</v>
      </c>
    </row>
    <row r="72" spans="1:6" x14ac:dyDescent="0.25">
      <c r="A72" t="str">
        <f>Gennep!$C$9</f>
        <v xml:space="preserve"> </v>
      </c>
      <c r="B72" t="str">
        <f>Gennep!$C$11</f>
        <v xml:space="preserve"> </v>
      </c>
      <c r="C72">
        <v>907</v>
      </c>
      <c r="D72" s="108">
        <f>SUM(Gennep!$J$99:$J$101)</f>
        <v>0</v>
      </c>
      <c r="E72" s="38" t="s">
        <v>79</v>
      </c>
      <c r="F72" t="s">
        <v>171</v>
      </c>
    </row>
    <row r="73" spans="1:6" x14ac:dyDescent="0.25">
      <c r="A73" t="str">
        <f>Gennep!$C$9</f>
        <v xml:space="preserve"> </v>
      </c>
      <c r="B73" t="str">
        <f>Gennep!$C$11</f>
        <v xml:space="preserve"> </v>
      </c>
      <c r="C73">
        <v>907</v>
      </c>
      <c r="D73" s="108">
        <f>Gennep!$J$103</f>
        <v>0</v>
      </c>
      <c r="E73" s="38" t="s">
        <v>81</v>
      </c>
      <c r="F73" t="s">
        <v>171</v>
      </c>
    </row>
    <row r="74" spans="1:6" x14ac:dyDescent="0.25">
      <c r="A74" t="str">
        <f>Gennep!$C$9</f>
        <v xml:space="preserve"> </v>
      </c>
      <c r="B74" t="str">
        <f>Gennep!$C$11</f>
        <v xml:space="preserve"> </v>
      </c>
      <c r="C74">
        <v>907</v>
      </c>
      <c r="D74" s="108">
        <f>Gennep!$J$104</f>
        <v>0</v>
      </c>
      <c r="E74" s="38" t="s">
        <v>115</v>
      </c>
      <c r="F74" t="s">
        <v>171</v>
      </c>
    </row>
    <row r="75" spans="1:6" x14ac:dyDescent="0.25">
      <c r="A75" t="str">
        <f>Gennep!$C$9</f>
        <v xml:space="preserve"> </v>
      </c>
      <c r="B75" t="str">
        <f>Gennep!$C$11</f>
        <v xml:space="preserve"> </v>
      </c>
      <c r="C75">
        <v>907</v>
      </c>
      <c r="D75" s="108">
        <f>SUM(Gennep!$J$108:$J$110)</f>
        <v>0</v>
      </c>
      <c r="E75" s="38" t="s">
        <v>85</v>
      </c>
      <c r="F75" t="s">
        <v>171</v>
      </c>
    </row>
    <row r="76" spans="1:6" x14ac:dyDescent="0.25">
      <c r="A76" t="str">
        <f>Gennep!$C$9</f>
        <v xml:space="preserve"> </v>
      </c>
      <c r="B76" t="str">
        <f>Gennep!$C$11</f>
        <v xml:space="preserve"> </v>
      </c>
      <c r="C76">
        <v>907</v>
      </c>
      <c r="D76" s="108">
        <f>SUM(Gennep!$J$111:$J$113)</f>
        <v>0</v>
      </c>
      <c r="E76" s="38" t="s">
        <v>86</v>
      </c>
      <c r="F76" t="s">
        <v>171</v>
      </c>
    </row>
    <row r="77" spans="1:6" x14ac:dyDescent="0.25">
      <c r="A77" t="str">
        <f>Gennep!$C$9</f>
        <v xml:space="preserve"> </v>
      </c>
      <c r="B77" t="str">
        <f>Gennep!$C$11</f>
        <v xml:space="preserve"> </v>
      </c>
      <c r="C77">
        <v>907</v>
      </c>
      <c r="D77" s="108">
        <f>SUM(Gennep!$J$114:$J$116)</f>
        <v>0</v>
      </c>
      <c r="E77" s="38" t="s">
        <v>87</v>
      </c>
      <c r="F77" t="s">
        <v>171</v>
      </c>
    </row>
    <row r="78" spans="1:6" x14ac:dyDescent="0.25">
      <c r="A78" t="str">
        <f>Gennep!$C$9</f>
        <v xml:space="preserve"> </v>
      </c>
      <c r="B78" t="str">
        <f>Gennep!$C$11</f>
        <v xml:space="preserve"> </v>
      </c>
      <c r="C78">
        <v>907</v>
      </c>
      <c r="D78" s="108">
        <f>Gennep!$J$118</f>
        <v>0</v>
      </c>
      <c r="E78" s="38" t="s">
        <v>89</v>
      </c>
      <c r="F78" t="s">
        <v>171</v>
      </c>
    </row>
    <row r="79" spans="1:6" x14ac:dyDescent="0.25">
      <c r="A79" t="str">
        <f>Gennep!$C$9</f>
        <v xml:space="preserve"> </v>
      </c>
      <c r="B79" t="str">
        <f>Gennep!$C$11</f>
        <v xml:space="preserve"> </v>
      </c>
      <c r="C79">
        <v>907</v>
      </c>
      <c r="D79" s="108">
        <f>Gennep!$J$119</f>
        <v>0</v>
      </c>
      <c r="E79" s="38" t="s">
        <v>91</v>
      </c>
      <c r="F79" t="s">
        <v>171</v>
      </c>
    </row>
    <row r="80" spans="1:6" x14ac:dyDescent="0.25">
      <c r="A80" t="str">
        <f>Gennep!$C$9</f>
        <v xml:space="preserve"> </v>
      </c>
      <c r="B80" t="str">
        <f>Gennep!$C$11</f>
        <v xml:space="preserve"> </v>
      </c>
      <c r="C80">
        <v>907</v>
      </c>
      <c r="D80" s="108">
        <f>SUM(Gennep!$J$121:$J$123)</f>
        <v>0</v>
      </c>
      <c r="E80" s="38" t="s">
        <v>92</v>
      </c>
      <c r="F80" t="s">
        <v>171</v>
      </c>
    </row>
    <row r="81" spans="1:6" x14ac:dyDescent="0.25">
      <c r="A81" t="str">
        <f>Gennep!$C$9</f>
        <v xml:space="preserve"> </v>
      </c>
      <c r="B81" t="str">
        <f>Gennep!$C$11</f>
        <v xml:space="preserve"> </v>
      </c>
      <c r="C81">
        <v>907</v>
      </c>
      <c r="D81" s="108">
        <f>SUM(Gennep!$J$124:$J$126)</f>
        <v>0</v>
      </c>
      <c r="E81" s="38" t="s">
        <v>93</v>
      </c>
      <c r="F81" t="s">
        <v>171</v>
      </c>
    </row>
    <row r="82" spans="1:6" x14ac:dyDescent="0.25">
      <c r="A82" t="str">
        <f>Gennep!$C$9</f>
        <v xml:space="preserve"> </v>
      </c>
      <c r="B82" t="str">
        <f>Gennep!$C$11</f>
        <v xml:space="preserve"> </v>
      </c>
      <c r="C82">
        <v>907</v>
      </c>
      <c r="D82" s="108">
        <f>SUM(Gennep!$J$127:$J$129)</f>
        <v>0</v>
      </c>
      <c r="E82" s="61" t="s">
        <v>94</v>
      </c>
      <c r="F82" t="s">
        <v>171</v>
      </c>
    </row>
    <row r="83" spans="1:6" x14ac:dyDescent="0.25">
      <c r="A83" t="str">
        <f>Gennep!$C$9</f>
        <v xml:space="preserve"> </v>
      </c>
      <c r="B83" t="str">
        <f>Gennep!$C$11</f>
        <v xml:space="preserve"> </v>
      </c>
      <c r="C83">
        <v>907</v>
      </c>
      <c r="D83" s="108">
        <f>Gennep!$J$131</f>
        <v>0</v>
      </c>
      <c r="E83" s="61" t="s">
        <v>96</v>
      </c>
      <c r="F83" t="s">
        <v>171</v>
      </c>
    </row>
    <row r="84" spans="1:6" x14ac:dyDescent="0.25">
      <c r="A84" t="str">
        <f>Gennep!$C$9</f>
        <v xml:space="preserve"> </v>
      </c>
      <c r="B84" t="str">
        <f>Gennep!$C$11</f>
        <v xml:space="preserve"> </v>
      </c>
      <c r="C84">
        <v>907</v>
      </c>
      <c r="D84" s="108">
        <f>Gennep!$J$132</f>
        <v>0</v>
      </c>
      <c r="E84" s="38" t="s">
        <v>98</v>
      </c>
      <c r="F84" t="s">
        <v>171</v>
      </c>
    </row>
    <row r="85" spans="1:6" x14ac:dyDescent="0.25">
      <c r="A85" t="str">
        <f>Gennep!$C$9</f>
        <v xml:space="preserve"> </v>
      </c>
      <c r="B85" t="str">
        <f>Gennep!$C$11</f>
        <v xml:space="preserve"> </v>
      </c>
      <c r="C85">
        <v>907</v>
      </c>
      <c r="D85" s="108">
        <f>SUM(Gennep!$J$134:$J$136)</f>
        <v>0</v>
      </c>
      <c r="E85" s="38" t="s">
        <v>99</v>
      </c>
      <c r="F85" t="s">
        <v>171</v>
      </c>
    </row>
    <row r="86" spans="1:6" x14ac:dyDescent="0.25">
      <c r="A86" t="str">
        <f>Gennep!$C$9</f>
        <v xml:space="preserve"> </v>
      </c>
      <c r="B86" t="str">
        <f>Gennep!$C$11</f>
        <v xml:space="preserve"> </v>
      </c>
      <c r="C86">
        <v>907</v>
      </c>
      <c r="D86" s="108">
        <f>SUM(Gennep!$J$137:$J$139)</f>
        <v>0</v>
      </c>
      <c r="E86" s="38" t="s">
        <v>100</v>
      </c>
      <c r="F86" t="s">
        <v>171</v>
      </c>
    </row>
    <row r="87" spans="1:6" x14ac:dyDescent="0.25">
      <c r="A87" t="str">
        <f>Gennep!$C$9</f>
        <v xml:space="preserve"> </v>
      </c>
      <c r="B87" t="str">
        <f>Gennep!$C$11</f>
        <v xml:space="preserve"> </v>
      </c>
      <c r="C87">
        <v>907</v>
      </c>
      <c r="D87" s="108">
        <f>Gennep!$J$141</f>
        <v>0</v>
      </c>
      <c r="E87" s="38" t="s">
        <v>102</v>
      </c>
      <c r="F87" t="s">
        <v>171</v>
      </c>
    </row>
    <row r="88" spans="1:6" x14ac:dyDescent="0.25">
      <c r="A88" t="str">
        <f>Gennep!$C$9</f>
        <v xml:space="preserve"> </v>
      </c>
      <c r="B88" t="str">
        <f>Gennep!$C$11</f>
        <v xml:space="preserve"> </v>
      </c>
      <c r="C88">
        <v>907</v>
      </c>
      <c r="D88" s="108">
        <f>Gennep!$J$142</f>
        <v>0</v>
      </c>
      <c r="E88" s="61" t="s">
        <v>104</v>
      </c>
      <c r="F88" t="s">
        <v>171</v>
      </c>
    </row>
    <row r="89" spans="1:6" x14ac:dyDescent="0.25">
      <c r="A89" t="str">
        <f>Gennep!$C$9</f>
        <v xml:space="preserve"> </v>
      </c>
      <c r="B89" t="str">
        <f>Gennep!$C$11</f>
        <v xml:space="preserve"> </v>
      </c>
      <c r="C89">
        <v>907</v>
      </c>
      <c r="D89" s="108">
        <f>Gennep!$J$146</f>
        <v>0</v>
      </c>
      <c r="E89" s="61" t="s">
        <v>111</v>
      </c>
      <c r="F89" t="s">
        <v>171</v>
      </c>
    </row>
    <row r="90" spans="1:6" x14ac:dyDescent="0.25">
      <c r="A90" t="str">
        <f>Gennep!$C$9</f>
        <v xml:space="preserve"> </v>
      </c>
      <c r="B90" t="str">
        <f>Gennep!$C$11</f>
        <v xml:space="preserve"> </v>
      </c>
      <c r="C90">
        <v>907</v>
      </c>
      <c r="D90" s="108">
        <f>Gennep!$J$150</f>
        <v>0</v>
      </c>
      <c r="E90" s="38" t="s">
        <v>106</v>
      </c>
      <c r="F90" t="s">
        <v>171</v>
      </c>
    </row>
    <row r="91" spans="1:6" x14ac:dyDescent="0.25">
      <c r="A91" t="str">
        <f>Gennep!$C$9</f>
        <v xml:space="preserve"> </v>
      </c>
      <c r="B91" t="str">
        <f>Gennep!$C$11</f>
        <v xml:space="preserve"> </v>
      </c>
      <c r="C91">
        <v>907</v>
      </c>
      <c r="D91" s="108">
        <f>Gennep!$J$151</f>
        <v>0</v>
      </c>
      <c r="E91" s="38" t="s">
        <v>107</v>
      </c>
      <c r="F91" t="s">
        <v>171</v>
      </c>
    </row>
    <row r="92" spans="1:6" x14ac:dyDescent="0.25">
      <c r="A92" t="str">
        <f>Gennep!$C$9</f>
        <v xml:space="preserve"> </v>
      </c>
      <c r="B92" t="str">
        <f>Gennep!$C$11</f>
        <v xml:space="preserve"> </v>
      </c>
      <c r="C92">
        <v>907</v>
      </c>
      <c r="D92" s="108">
        <f>Gennep!$J$155</f>
        <v>0</v>
      </c>
      <c r="E92" s="38" t="s">
        <v>108</v>
      </c>
      <c r="F92" t="s">
        <v>171</v>
      </c>
    </row>
    <row r="93" spans="1:6" x14ac:dyDescent="0.25">
      <c r="A93" t="str">
        <f>Gennep!$C$9</f>
        <v xml:space="preserve"> </v>
      </c>
      <c r="B93" t="str">
        <f>Gennep!$C$11</f>
        <v xml:space="preserve"> </v>
      </c>
      <c r="C93">
        <v>907</v>
      </c>
      <c r="D93" s="108">
        <f>Gennep!$J$172</f>
        <v>0</v>
      </c>
      <c r="E93" s="109" t="s">
        <v>3</v>
      </c>
      <c r="F93" t="s">
        <v>171</v>
      </c>
    </row>
    <row r="94" spans="1:6" x14ac:dyDescent="0.25">
      <c r="A94" t="str">
        <f>'Horst aan de Maas'!$C$9</f>
        <v xml:space="preserve"> </v>
      </c>
      <c r="B94" t="str">
        <f>'Horst aan de Maas'!$C$11</f>
        <v xml:space="preserve"> </v>
      </c>
      <c r="C94">
        <v>1507</v>
      </c>
      <c r="D94" s="108">
        <f>'Horst aan de Maas'!$J$21</f>
        <v>0</v>
      </c>
      <c r="E94" s="38" t="s">
        <v>50</v>
      </c>
      <c r="F94" t="s">
        <v>171</v>
      </c>
    </row>
    <row r="95" spans="1:6" x14ac:dyDescent="0.25">
      <c r="A95" t="str">
        <f>'Horst aan de Maas'!$C$9</f>
        <v xml:space="preserve"> </v>
      </c>
      <c r="B95" t="str">
        <f>'Horst aan de Maas'!$C$11</f>
        <v xml:space="preserve"> </v>
      </c>
      <c r="C95">
        <v>1507</v>
      </c>
      <c r="D95" s="108">
        <f>'Horst aan de Maas'!$J$25</f>
        <v>0</v>
      </c>
      <c r="E95" s="38" t="s">
        <v>28</v>
      </c>
      <c r="F95" t="s">
        <v>171</v>
      </c>
    </row>
    <row r="96" spans="1:6" x14ac:dyDescent="0.25">
      <c r="A96" t="str">
        <f>'Horst aan de Maas'!$C$9</f>
        <v xml:space="preserve"> </v>
      </c>
      <c r="B96" t="str">
        <f>'Horst aan de Maas'!$C$11</f>
        <v xml:space="preserve"> </v>
      </c>
      <c r="C96">
        <v>1507</v>
      </c>
      <c r="D96" s="108">
        <f>'Horst aan de Maas'!$J$26</f>
        <v>0</v>
      </c>
      <c r="E96" s="38" t="s">
        <v>29</v>
      </c>
      <c r="F96" t="s">
        <v>171</v>
      </c>
    </row>
    <row r="97" spans="1:6" x14ac:dyDescent="0.25">
      <c r="A97" t="str">
        <f>'Horst aan de Maas'!$C$9</f>
        <v xml:space="preserve"> </v>
      </c>
      <c r="B97" t="str">
        <f>'Horst aan de Maas'!$C$11</f>
        <v xml:space="preserve"> </v>
      </c>
      <c r="C97">
        <v>1507</v>
      </c>
      <c r="D97" s="108">
        <f>'Horst aan de Maas'!$J$27</f>
        <v>0</v>
      </c>
      <c r="E97" s="38" t="s">
        <v>30</v>
      </c>
      <c r="F97" t="s">
        <v>171</v>
      </c>
    </row>
    <row r="98" spans="1:6" x14ac:dyDescent="0.25">
      <c r="A98" t="str">
        <f>'Horst aan de Maas'!$C$9</f>
        <v xml:space="preserve"> </v>
      </c>
      <c r="B98" t="str">
        <f>'Horst aan de Maas'!$C$11</f>
        <v xml:space="preserve"> </v>
      </c>
      <c r="C98">
        <v>1507</v>
      </c>
      <c r="D98" s="108">
        <f>'Horst aan de Maas'!$J$28</f>
        <v>0</v>
      </c>
      <c r="E98" s="38" t="s">
        <v>31</v>
      </c>
      <c r="F98" t="s">
        <v>171</v>
      </c>
    </row>
    <row r="99" spans="1:6" x14ac:dyDescent="0.25">
      <c r="A99" t="str">
        <f>'Horst aan de Maas'!$C$9</f>
        <v xml:space="preserve"> </v>
      </c>
      <c r="B99" t="str">
        <f>'Horst aan de Maas'!$C$11</f>
        <v xml:space="preserve"> </v>
      </c>
      <c r="C99">
        <v>1507</v>
      </c>
      <c r="D99" s="108">
        <f>'Horst aan de Maas'!$J$32</f>
        <v>0</v>
      </c>
      <c r="E99" s="38" t="s">
        <v>33</v>
      </c>
      <c r="F99" t="s">
        <v>171</v>
      </c>
    </row>
    <row r="100" spans="1:6" x14ac:dyDescent="0.25">
      <c r="A100" t="str">
        <f>'Horst aan de Maas'!$C$9</f>
        <v xml:space="preserve"> </v>
      </c>
      <c r="B100" t="str">
        <f>'Horst aan de Maas'!$C$11</f>
        <v xml:space="preserve"> </v>
      </c>
      <c r="C100">
        <v>1507</v>
      </c>
      <c r="D100" s="108">
        <f>'Horst aan de Maas'!$J$36</f>
        <v>0</v>
      </c>
      <c r="E100" s="38" t="s">
        <v>55</v>
      </c>
      <c r="F100" t="s">
        <v>171</v>
      </c>
    </row>
    <row r="101" spans="1:6" x14ac:dyDescent="0.25">
      <c r="A101" t="str">
        <f>'Horst aan de Maas'!$C$9</f>
        <v xml:space="preserve"> </v>
      </c>
      <c r="B101" t="str">
        <f>'Horst aan de Maas'!$C$11</f>
        <v xml:space="preserve"> </v>
      </c>
      <c r="C101">
        <v>1507</v>
      </c>
      <c r="D101" s="108">
        <f>'Horst aan de Maas'!$J$40</f>
        <v>0</v>
      </c>
      <c r="E101" s="38" t="s">
        <v>57</v>
      </c>
      <c r="F101" t="s">
        <v>171</v>
      </c>
    </row>
    <row r="102" spans="1:6" x14ac:dyDescent="0.25">
      <c r="A102" t="str">
        <f>'Horst aan de Maas'!$C$9</f>
        <v xml:space="preserve"> </v>
      </c>
      <c r="B102" t="str">
        <f>'Horst aan de Maas'!$C$11</f>
        <v xml:space="preserve"> </v>
      </c>
      <c r="C102">
        <v>1507</v>
      </c>
      <c r="D102" s="108">
        <f>'Horst aan de Maas'!$J$44</f>
        <v>0</v>
      </c>
      <c r="E102" s="38" t="s">
        <v>60</v>
      </c>
      <c r="F102" t="s">
        <v>171</v>
      </c>
    </row>
    <row r="103" spans="1:6" x14ac:dyDescent="0.25">
      <c r="A103" t="str">
        <f>'Horst aan de Maas'!$C$9</f>
        <v xml:space="preserve"> </v>
      </c>
      <c r="B103" t="str">
        <f>'Horst aan de Maas'!$C$11</f>
        <v xml:space="preserve"> </v>
      </c>
      <c r="C103">
        <v>1507</v>
      </c>
      <c r="D103" s="108">
        <f>'Horst aan de Maas'!$J$45</f>
        <v>0</v>
      </c>
      <c r="E103" s="38" t="s">
        <v>62</v>
      </c>
      <c r="F103" t="s">
        <v>171</v>
      </c>
    </row>
    <row r="104" spans="1:6" x14ac:dyDescent="0.25">
      <c r="A104" t="str">
        <f>'Horst aan de Maas'!$C$9</f>
        <v xml:space="preserve"> </v>
      </c>
      <c r="B104" t="str">
        <f>'Horst aan de Maas'!$C$11</f>
        <v xml:space="preserve"> </v>
      </c>
      <c r="C104">
        <v>1507</v>
      </c>
      <c r="D104" s="108">
        <f>SUM('Horst aan de Maas'!$J$49:$J$51)</f>
        <v>0</v>
      </c>
      <c r="E104" s="38" t="s">
        <v>64</v>
      </c>
      <c r="F104" t="s">
        <v>171</v>
      </c>
    </row>
    <row r="105" spans="1:6" x14ac:dyDescent="0.25">
      <c r="A105" t="str">
        <f>'Horst aan de Maas'!$C$9</f>
        <v xml:space="preserve"> </v>
      </c>
      <c r="B105" t="str">
        <f>'Horst aan de Maas'!$C$11</f>
        <v xml:space="preserve"> </v>
      </c>
      <c r="C105">
        <v>1507</v>
      </c>
      <c r="D105" s="108">
        <f>SUM('Horst aan de Maas'!$J$52:$J$54)</f>
        <v>0</v>
      </c>
      <c r="E105" s="38" t="s">
        <v>66</v>
      </c>
      <c r="F105" t="s">
        <v>171</v>
      </c>
    </row>
    <row r="106" spans="1:6" x14ac:dyDescent="0.25">
      <c r="A106" t="str">
        <f>'Horst aan de Maas'!$C$9</f>
        <v xml:space="preserve"> </v>
      </c>
      <c r="B106" t="str">
        <f>'Horst aan de Maas'!$C$11</f>
        <v xml:space="preserve"> </v>
      </c>
      <c r="C106">
        <v>1507</v>
      </c>
      <c r="D106" s="108">
        <f>SUM('Horst aan de Maas'!$J$55:$J$57)</f>
        <v>0</v>
      </c>
      <c r="E106" s="38" t="s">
        <v>67</v>
      </c>
      <c r="F106" t="s">
        <v>171</v>
      </c>
    </row>
    <row r="107" spans="1:6" x14ac:dyDescent="0.25">
      <c r="A107" t="str">
        <f>'Horst aan de Maas'!$C$9</f>
        <v xml:space="preserve"> </v>
      </c>
      <c r="B107" t="str">
        <f>'Horst aan de Maas'!$C$11</f>
        <v xml:space="preserve"> </v>
      </c>
      <c r="C107">
        <v>1507</v>
      </c>
      <c r="D107" s="108">
        <f>SUM('Horst aan de Maas'!$J$58:$J$59)</f>
        <v>0</v>
      </c>
      <c r="E107" s="38" t="s">
        <v>140</v>
      </c>
      <c r="F107" t="s">
        <v>171</v>
      </c>
    </row>
    <row r="108" spans="1:6" x14ac:dyDescent="0.25">
      <c r="A108" t="str">
        <f>'Horst aan de Maas'!$C$9</f>
        <v xml:space="preserve"> </v>
      </c>
      <c r="B108" t="str">
        <f>'Horst aan de Maas'!$C$11</f>
        <v xml:space="preserve"> </v>
      </c>
      <c r="C108">
        <v>1507</v>
      </c>
      <c r="D108" s="108">
        <f>SUM('Horst aan de Maas'!$J$63:$J$65)</f>
        <v>0</v>
      </c>
      <c r="E108" s="38" t="s">
        <v>69</v>
      </c>
      <c r="F108" t="s">
        <v>171</v>
      </c>
    </row>
    <row r="109" spans="1:6" x14ac:dyDescent="0.25">
      <c r="A109" t="str">
        <f>'Horst aan de Maas'!$C$9</f>
        <v xml:space="preserve"> </v>
      </c>
      <c r="B109" t="str">
        <f>'Horst aan de Maas'!$C$11</f>
        <v xml:space="preserve"> </v>
      </c>
      <c r="C109">
        <v>1507</v>
      </c>
      <c r="D109" s="108">
        <f>SUM('Horst aan de Maas'!$J$66:$J$68)</f>
        <v>0</v>
      </c>
      <c r="E109" s="38" t="s">
        <v>70</v>
      </c>
      <c r="F109" t="s">
        <v>171</v>
      </c>
    </row>
    <row r="110" spans="1:6" x14ac:dyDescent="0.25">
      <c r="A110" t="str">
        <f>'Horst aan de Maas'!$C$9</f>
        <v xml:space="preserve"> </v>
      </c>
      <c r="B110" t="str">
        <f>'Horst aan de Maas'!$C$11</f>
        <v xml:space="preserve"> </v>
      </c>
      <c r="C110">
        <v>1507</v>
      </c>
      <c r="D110" s="108">
        <f>SUM('Horst aan de Maas'!$J$69:$J$70)</f>
        <v>0</v>
      </c>
      <c r="E110" s="38" t="s">
        <v>71</v>
      </c>
      <c r="F110" t="s">
        <v>171</v>
      </c>
    </row>
    <row r="111" spans="1:6" x14ac:dyDescent="0.25">
      <c r="A111" t="str">
        <f>'Horst aan de Maas'!$C$9</f>
        <v xml:space="preserve"> </v>
      </c>
      <c r="B111" t="str">
        <f>'Horst aan de Maas'!$C$11</f>
        <v xml:space="preserve"> </v>
      </c>
      <c r="C111">
        <v>1507</v>
      </c>
      <c r="D111" s="108">
        <f>SUM('Horst aan de Maas'!$J$71:$J$72)</f>
        <v>0</v>
      </c>
      <c r="E111" s="61" t="s">
        <v>128</v>
      </c>
      <c r="F111" t="s">
        <v>171</v>
      </c>
    </row>
    <row r="112" spans="1:6" x14ac:dyDescent="0.25">
      <c r="A112" t="str">
        <f>'Horst aan de Maas'!$C$9</f>
        <v xml:space="preserve"> </v>
      </c>
      <c r="B112" t="str">
        <f>'Horst aan de Maas'!$C$11</f>
        <v xml:space="preserve"> </v>
      </c>
      <c r="C112">
        <v>1507</v>
      </c>
      <c r="D112" s="108">
        <f>SUM('Horst aan de Maas'!$J$73:$J$74)</f>
        <v>0</v>
      </c>
      <c r="E112" s="61" t="s">
        <v>132</v>
      </c>
      <c r="F112" t="s">
        <v>171</v>
      </c>
    </row>
    <row r="113" spans="1:6" x14ac:dyDescent="0.25">
      <c r="A113" t="str">
        <f>'Horst aan de Maas'!$C$9</f>
        <v xml:space="preserve"> </v>
      </c>
      <c r="B113" t="str">
        <f>'Horst aan de Maas'!$C$11</f>
        <v xml:space="preserve"> </v>
      </c>
      <c r="C113">
        <v>1507</v>
      </c>
      <c r="D113" s="108">
        <f>SUM('Horst aan de Maas'!$J$78:$J$80)</f>
        <v>0</v>
      </c>
      <c r="E113" s="61" t="s">
        <v>73</v>
      </c>
      <c r="F113" t="s">
        <v>171</v>
      </c>
    </row>
    <row r="114" spans="1:6" x14ac:dyDescent="0.25">
      <c r="A114" t="str">
        <f>'Horst aan de Maas'!$C$9</f>
        <v xml:space="preserve"> </v>
      </c>
      <c r="B114" t="str">
        <f>'Horst aan de Maas'!$C$11</f>
        <v xml:space="preserve"> </v>
      </c>
      <c r="C114">
        <v>1507</v>
      </c>
      <c r="D114" s="108">
        <f>SUM('Horst aan de Maas'!$J$84:$J$86)</f>
        <v>0</v>
      </c>
      <c r="E114" s="61" t="s">
        <v>75</v>
      </c>
      <c r="F114" t="s">
        <v>171</v>
      </c>
    </row>
    <row r="115" spans="1:6" x14ac:dyDescent="0.25">
      <c r="A115" t="str">
        <f>'Horst aan de Maas'!$C$9</f>
        <v xml:space="preserve"> </v>
      </c>
      <c r="B115" t="str">
        <f>'Horst aan de Maas'!$C$11</f>
        <v xml:space="preserve"> </v>
      </c>
      <c r="C115">
        <v>1507</v>
      </c>
      <c r="D115" s="108">
        <f>SUM('Horst aan de Maas'!$J$87:$J$89)</f>
        <v>0</v>
      </c>
      <c r="E115" s="38" t="s">
        <v>76</v>
      </c>
      <c r="F115" t="s">
        <v>171</v>
      </c>
    </row>
    <row r="116" spans="1:6" x14ac:dyDescent="0.25">
      <c r="A116" t="str">
        <f>'Horst aan de Maas'!$C$9</f>
        <v xml:space="preserve"> </v>
      </c>
      <c r="B116" t="str">
        <f>'Horst aan de Maas'!$C$11</f>
        <v xml:space="preserve"> </v>
      </c>
      <c r="C116">
        <v>1507</v>
      </c>
      <c r="D116" s="108">
        <f>SUM('Horst aan de Maas'!J$95:$J185)</f>
        <v>0</v>
      </c>
      <c r="E116" s="38" t="s">
        <v>77</v>
      </c>
      <c r="F116" t="s">
        <v>171</v>
      </c>
    </row>
    <row r="117" spans="1:6" x14ac:dyDescent="0.25">
      <c r="A117" t="str">
        <f>'Horst aan de Maas'!$C$9</f>
        <v xml:space="preserve"> </v>
      </c>
      <c r="B117" t="str">
        <f>'Horst aan de Maas'!$C$11</f>
        <v xml:space="preserve"> </v>
      </c>
      <c r="C117">
        <v>1507</v>
      </c>
      <c r="D117" s="108">
        <f>SUM('Horst aan de Maas'!$J$96:$J$98)</f>
        <v>0</v>
      </c>
      <c r="E117" s="38" t="s">
        <v>78</v>
      </c>
      <c r="F117" t="s">
        <v>171</v>
      </c>
    </row>
    <row r="118" spans="1:6" x14ac:dyDescent="0.25">
      <c r="A118" t="str">
        <f>'Horst aan de Maas'!$C$9</f>
        <v xml:space="preserve"> </v>
      </c>
      <c r="B118" t="str">
        <f>'Horst aan de Maas'!$C$11</f>
        <v xml:space="preserve"> </v>
      </c>
      <c r="C118">
        <v>1507</v>
      </c>
      <c r="D118" s="108">
        <f>SUM('Horst aan de Maas'!$J$99:$J$101)</f>
        <v>0</v>
      </c>
      <c r="E118" s="38" t="s">
        <v>79</v>
      </c>
      <c r="F118" t="s">
        <v>171</v>
      </c>
    </row>
    <row r="119" spans="1:6" x14ac:dyDescent="0.25">
      <c r="A119" t="str">
        <f>'Horst aan de Maas'!$C$9</f>
        <v xml:space="preserve"> </v>
      </c>
      <c r="B119" t="str">
        <f>'Horst aan de Maas'!$C$11</f>
        <v xml:space="preserve"> </v>
      </c>
      <c r="C119">
        <v>1507</v>
      </c>
      <c r="D119" s="108">
        <f>'Horst aan de Maas'!$J$103</f>
        <v>0</v>
      </c>
      <c r="E119" s="38" t="s">
        <v>81</v>
      </c>
      <c r="F119" t="s">
        <v>171</v>
      </c>
    </row>
    <row r="120" spans="1:6" x14ac:dyDescent="0.25">
      <c r="A120" t="str">
        <f>'Horst aan de Maas'!$C$9</f>
        <v xml:space="preserve"> </v>
      </c>
      <c r="B120" t="str">
        <f>'Horst aan de Maas'!$C$11</f>
        <v xml:space="preserve"> </v>
      </c>
      <c r="C120">
        <v>1507</v>
      </c>
      <c r="D120" s="108">
        <f>'Horst aan de Maas'!$J$104</f>
        <v>0</v>
      </c>
      <c r="E120" s="38" t="s">
        <v>115</v>
      </c>
      <c r="F120" t="s">
        <v>171</v>
      </c>
    </row>
    <row r="121" spans="1:6" x14ac:dyDescent="0.25">
      <c r="A121" t="str">
        <f>'Horst aan de Maas'!$C$9</f>
        <v xml:space="preserve"> </v>
      </c>
      <c r="B121" t="str">
        <f>'Horst aan de Maas'!$C$11</f>
        <v xml:space="preserve"> </v>
      </c>
      <c r="C121">
        <v>1507</v>
      </c>
      <c r="D121" s="108">
        <f>SUM('Horst aan de Maas'!$J$108:$J$110)</f>
        <v>0</v>
      </c>
      <c r="E121" s="38" t="s">
        <v>85</v>
      </c>
      <c r="F121" t="s">
        <v>171</v>
      </c>
    </row>
    <row r="122" spans="1:6" x14ac:dyDescent="0.25">
      <c r="A122" t="str">
        <f>'Horst aan de Maas'!$C$9</f>
        <v xml:space="preserve"> </v>
      </c>
      <c r="B122" t="str">
        <f>'Horst aan de Maas'!$C$11</f>
        <v xml:space="preserve"> </v>
      </c>
      <c r="C122">
        <v>1507</v>
      </c>
      <c r="D122" s="108">
        <f>SUM('Horst aan de Maas'!$J$111:$J$113)</f>
        <v>0</v>
      </c>
      <c r="E122" s="38" t="s">
        <v>86</v>
      </c>
      <c r="F122" t="s">
        <v>171</v>
      </c>
    </row>
    <row r="123" spans="1:6" x14ac:dyDescent="0.25">
      <c r="A123" t="str">
        <f>'Horst aan de Maas'!$C$9</f>
        <v xml:space="preserve"> </v>
      </c>
      <c r="B123" t="str">
        <f>'Horst aan de Maas'!$C$11</f>
        <v xml:space="preserve"> </v>
      </c>
      <c r="C123">
        <v>1507</v>
      </c>
      <c r="D123" s="108">
        <f>SUM('Horst aan de Maas'!$J$114:$J$116)</f>
        <v>0</v>
      </c>
      <c r="E123" s="38" t="s">
        <v>87</v>
      </c>
      <c r="F123" t="s">
        <v>171</v>
      </c>
    </row>
    <row r="124" spans="1:6" x14ac:dyDescent="0.25">
      <c r="A124" t="str">
        <f>'Horst aan de Maas'!$C$9</f>
        <v xml:space="preserve"> </v>
      </c>
      <c r="B124" t="str">
        <f>'Horst aan de Maas'!$C$11</f>
        <v xml:space="preserve"> </v>
      </c>
      <c r="C124">
        <v>1507</v>
      </c>
      <c r="D124" s="108">
        <f>'Horst aan de Maas'!$J$118</f>
        <v>0</v>
      </c>
      <c r="E124" s="38" t="s">
        <v>89</v>
      </c>
      <c r="F124" t="s">
        <v>171</v>
      </c>
    </row>
    <row r="125" spans="1:6" x14ac:dyDescent="0.25">
      <c r="A125" t="str">
        <f>'Horst aan de Maas'!$C$9</f>
        <v xml:space="preserve"> </v>
      </c>
      <c r="B125" t="str">
        <f>'Horst aan de Maas'!$C$11</f>
        <v xml:space="preserve"> </v>
      </c>
      <c r="C125">
        <v>1507</v>
      </c>
      <c r="D125" s="108">
        <f>'Horst aan de Maas'!$J$119</f>
        <v>0</v>
      </c>
      <c r="E125" s="38" t="s">
        <v>91</v>
      </c>
      <c r="F125" t="s">
        <v>171</v>
      </c>
    </row>
    <row r="126" spans="1:6" x14ac:dyDescent="0.25">
      <c r="A126" t="str">
        <f>'Horst aan de Maas'!$C$9</f>
        <v xml:space="preserve"> </v>
      </c>
      <c r="B126" t="str">
        <f>'Horst aan de Maas'!$C$11</f>
        <v xml:space="preserve"> </v>
      </c>
      <c r="C126">
        <v>1507</v>
      </c>
      <c r="D126" s="108">
        <f>SUM('Horst aan de Maas'!$J$121:$J$123)</f>
        <v>0</v>
      </c>
      <c r="E126" s="38" t="s">
        <v>92</v>
      </c>
      <c r="F126" t="s">
        <v>171</v>
      </c>
    </row>
    <row r="127" spans="1:6" x14ac:dyDescent="0.25">
      <c r="A127" t="str">
        <f>'Horst aan de Maas'!$C$9</f>
        <v xml:space="preserve"> </v>
      </c>
      <c r="B127" t="str">
        <f>'Horst aan de Maas'!$C$11</f>
        <v xml:space="preserve"> </v>
      </c>
      <c r="C127">
        <v>1507</v>
      </c>
      <c r="D127" s="108">
        <f>SUM('Horst aan de Maas'!$J$124:$J$126)</f>
        <v>0</v>
      </c>
      <c r="E127" s="38" t="s">
        <v>93</v>
      </c>
      <c r="F127" t="s">
        <v>171</v>
      </c>
    </row>
    <row r="128" spans="1:6" x14ac:dyDescent="0.25">
      <c r="A128" t="str">
        <f>'Horst aan de Maas'!$C$9</f>
        <v xml:space="preserve"> </v>
      </c>
      <c r="B128" t="str">
        <f>'Horst aan de Maas'!$C$11</f>
        <v xml:space="preserve"> </v>
      </c>
      <c r="C128">
        <v>1507</v>
      </c>
      <c r="D128" s="108">
        <f>SUM('Horst aan de Maas'!$J$127:$J$129)</f>
        <v>0</v>
      </c>
      <c r="E128" s="61" t="s">
        <v>94</v>
      </c>
      <c r="F128" t="s">
        <v>171</v>
      </c>
    </row>
    <row r="129" spans="1:6" x14ac:dyDescent="0.25">
      <c r="A129" t="str">
        <f>'Horst aan de Maas'!$C$9</f>
        <v xml:space="preserve"> </v>
      </c>
      <c r="B129" t="str">
        <f>'Horst aan de Maas'!$C$11</f>
        <v xml:space="preserve"> </v>
      </c>
      <c r="C129">
        <v>1507</v>
      </c>
      <c r="D129" s="108">
        <f>'Horst aan de Maas'!$J$131</f>
        <v>0</v>
      </c>
      <c r="E129" s="61" t="s">
        <v>96</v>
      </c>
      <c r="F129" t="s">
        <v>171</v>
      </c>
    </row>
    <row r="130" spans="1:6" x14ac:dyDescent="0.25">
      <c r="A130" t="str">
        <f>'Horst aan de Maas'!$C$9</f>
        <v xml:space="preserve"> </v>
      </c>
      <c r="B130" t="str">
        <f>'Horst aan de Maas'!$C$11</f>
        <v xml:space="preserve"> </v>
      </c>
      <c r="C130">
        <v>1507</v>
      </c>
      <c r="D130" s="108">
        <f>'Horst aan de Maas'!$J$132</f>
        <v>0</v>
      </c>
      <c r="E130" s="38" t="s">
        <v>98</v>
      </c>
      <c r="F130" t="s">
        <v>171</v>
      </c>
    </row>
    <row r="131" spans="1:6" x14ac:dyDescent="0.25">
      <c r="A131" t="str">
        <f>'Horst aan de Maas'!$C$9</f>
        <v xml:space="preserve"> </v>
      </c>
      <c r="B131" t="str">
        <f>'Horst aan de Maas'!$C$11</f>
        <v xml:space="preserve"> </v>
      </c>
      <c r="C131">
        <v>1507</v>
      </c>
      <c r="D131" s="108">
        <f>SUM('Horst aan de Maas'!$J$134:$J$136)</f>
        <v>0</v>
      </c>
      <c r="E131" s="38" t="s">
        <v>99</v>
      </c>
      <c r="F131" t="s">
        <v>171</v>
      </c>
    </row>
    <row r="132" spans="1:6" x14ac:dyDescent="0.25">
      <c r="A132" t="str">
        <f>'Horst aan de Maas'!$C$9</f>
        <v xml:space="preserve"> </v>
      </c>
      <c r="B132" t="str">
        <f>'Horst aan de Maas'!$C$11</f>
        <v xml:space="preserve"> </v>
      </c>
      <c r="C132">
        <v>1507</v>
      </c>
      <c r="D132" s="108">
        <f>SUM('Horst aan de Maas'!$J$137:$J$139)</f>
        <v>0</v>
      </c>
      <c r="E132" s="38" t="s">
        <v>100</v>
      </c>
      <c r="F132" t="s">
        <v>171</v>
      </c>
    </row>
    <row r="133" spans="1:6" x14ac:dyDescent="0.25">
      <c r="A133" t="str">
        <f>'Horst aan de Maas'!$C$9</f>
        <v xml:space="preserve"> </v>
      </c>
      <c r="B133" t="str">
        <f>'Horst aan de Maas'!$C$11</f>
        <v xml:space="preserve"> </v>
      </c>
      <c r="C133">
        <v>1507</v>
      </c>
      <c r="D133" s="108">
        <f>'Horst aan de Maas'!$J$141</f>
        <v>0</v>
      </c>
      <c r="E133" s="38" t="s">
        <v>102</v>
      </c>
      <c r="F133" t="s">
        <v>171</v>
      </c>
    </row>
    <row r="134" spans="1:6" x14ac:dyDescent="0.25">
      <c r="A134" t="str">
        <f>'Horst aan de Maas'!$C$9</f>
        <v xml:space="preserve"> </v>
      </c>
      <c r="B134" t="str">
        <f>'Horst aan de Maas'!$C$11</f>
        <v xml:space="preserve"> </v>
      </c>
      <c r="C134">
        <v>1507</v>
      </c>
      <c r="D134" s="108">
        <f>'Horst aan de Maas'!$J$142</f>
        <v>0</v>
      </c>
      <c r="E134" s="61" t="s">
        <v>104</v>
      </c>
      <c r="F134" t="s">
        <v>171</v>
      </c>
    </row>
    <row r="135" spans="1:6" x14ac:dyDescent="0.25">
      <c r="A135" t="str">
        <f>'Horst aan de Maas'!$C$9</f>
        <v xml:space="preserve"> </v>
      </c>
      <c r="B135" t="str">
        <f>'Horst aan de Maas'!$C$11</f>
        <v xml:space="preserve"> </v>
      </c>
      <c r="C135">
        <v>1507</v>
      </c>
      <c r="D135" s="108">
        <f>'Horst aan de Maas'!$J$146</f>
        <v>0</v>
      </c>
      <c r="E135" s="61" t="s">
        <v>111</v>
      </c>
      <c r="F135" t="s">
        <v>171</v>
      </c>
    </row>
    <row r="136" spans="1:6" x14ac:dyDescent="0.25">
      <c r="A136" t="str">
        <f>'Horst aan de Maas'!$C$9</f>
        <v xml:space="preserve"> </v>
      </c>
      <c r="B136" t="str">
        <f>'Horst aan de Maas'!$C$11</f>
        <v xml:space="preserve"> </v>
      </c>
      <c r="C136">
        <v>1507</v>
      </c>
      <c r="D136" s="108">
        <f>'Horst aan de Maas'!$J$150</f>
        <v>0</v>
      </c>
      <c r="E136" s="38" t="s">
        <v>106</v>
      </c>
      <c r="F136" t="s">
        <v>171</v>
      </c>
    </row>
    <row r="137" spans="1:6" x14ac:dyDescent="0.25">
      <c r="A137" t="str">
        <f>'Horst aan de Maas'!$C$9</f>
        <v xml:space="preserve"> </v>
      </c>
      <c r="B137" t="str">
        <f>'Horst aan de Maas'!$C$11</f>
        <v xml:space="preserve"> </v>
      </c>
      <c r="C137">
        <v>1507</v>
      </c>
      <c r="D137" s="108">
        <f>'Horst aan de Maas'!$J$151</f>
        <v>0</v>
      </c>
      <c r="E137" s="38" t="s">
        <v>107</v>
      </c>
      <c r="F137" t="s">
        <v>171</v>
      </c>
    </row>
    <row r="138" spans="1:6" x14ac:dyDescent="0.25">
      <c r="A138" t="str">
        <f>'Horst aan de Maas'!$C$9</f>
        <v xml:space="preserve"> </v>
      </c>
      <c r="B138" t="str">
        <f>'Horst aan de Maas'!$C$11</f>
        <v xml:space="preserve"> </v>
      </c>
      <c r="C138">
        <v>1507</v>
      </c>
      <c r="D138" s="108">
        <f>'Horst aan de Maas'!$J$155</f>
        <v>0</v>
      </c>
      <c r="E138" s="38" t="s">
        <v>108</v>
      </c>
      <c r="F138" t="s">
        <v>171</v>
      </c>
    </row>
    <row r="139" spans="1:6" x14ac:dyDescent="0.25">
      <c r="A139" t="str">
        <f>'Horst aan de Maas'!$C$9</f>
        <v xml:space="preserve"> </v>
      </c>
      <c r="B139" t="str">
        <f>'Horst aan de Maas'!$C$11</f>
        <v xml:space="preserve"> </v>
      </c>
      <c r="C139">
        <v>1507</v>
      </c>
      <c r="D139" s="108">
        <f>'Horst aan de Maas'!$J$172</f>
        <v>0</v>
      </c>
      <c r="E139" s="109" t="s">
        <v>3</v>
      </c>
      <c r="F139" t="s">
        <v>171</v>
      </c>
    </row>
    <row r="140" spans="1:6" x14ac:dyDescent="0.25">
      <c r="A140" t="str">
        <f>'Peel en Maas'!$C$9</f>
        <v xml:space="preserve"> </v>
      </c>
      <c r="B140" t="str">
        <f>'Peel en Maas'!$C$11</f>
        <v xml:space="preserve"> </v>
      </c>
      <c r="C140">
        <v>1894</v>
      </c>
      <c r="D140" s="108">
        <f>'Peel en Maas'!$J$21</f>
        <v>0</v>
      </c>
      <c r="E140" s="38" t="s">
        <v>50</v>
      </c>
      <c r="F140" t="s">
        <v>171</v>
      </c>
    </row>
    <row r="141" spans="1:6" x14ac:dyDescent="0.25">
      <c r="A141" t="str">
        <f>'Peel en Maas'!$C$9</f>
        <v xml:space="preserve"> </v>
      </c>
      <c r="B141" t="str">
        <f>'Peel en Maas'!$C$11</f>
        <v xml:space="preserve"> </v>
      </c>
      <c r="C141">
        <v>1894</v>
      </c>
      <c r="D141" s="108">
        <f>'Peel en Maas'!$J$25</f>
        <v>0</v>
      </c>
      <c r="E141" s="38" t="s">
        <v>28</v>
      </c>
      <c r="F141" t="s">
        <v>171</v>
      </c>
    </row>
    <row r="142" spans="1:6" x14ac:dyDescent="0.25">
      <c r="A142" t="str">
        <f>'Peel en Maas'!$C$9</f>
        <v xml:space="preserve"> </v>
      </c>
      <c r="B142" t="str">
        <f>'Peel en Maas'!$C$11</f>
        <v xml:space="preserve"> </v>
      </c>
      <c r="C142">
        <v>1894</v>
      </c>
      <c r="D142" s="108">
        <f>'Peel en Maas'!$J$26</f>
        <v>0</v>
      </c>
      <c r="E142" s="38" t="s">
        <v>29</v>
      </c>
      <c r="F142" t="s">
        <v>171</v>
      </c>
    </row>
    <row r="143" spans="1:6" x14ac:dyDescent="0.25">
      <c r="A143" t="str">
        <f>'Peel en Maas'!$C$9</f>
        <v xml:space="preserve"> </v>
      </c>
      <c r="B143" t="str">
        <f>'Peel en Maas'!$C$11</f>
        <v xml:space="preserve"> </v>
      </c>
      <c r="C143">
        <v>1894</v>
      </c>
      <c r="D143" s="108">
        <f>'Peel en Maas'!$J$27</f>
        <v>0</v>
      </c>
      <c r="E143" s="38" t="s">
        <v>30</v>
      </c>
      <c r="F143" t="s">
        <v>171</v>
      </c>
    </row>
    <row r="144" spans="1:6" x14ac:dyDescent="0.25">
      <c r="A144" t="str">
        <f>'Peel en Maas'!$C$9</f>
        <v xml:space="preserve"> </v>
      </c>
      <c r="B144" t="str">
        <f>'Peel en Maas'!$C$11</f>
        <v xml:space="preserve"> </v>
      </c>
      <c r="C144">
        <v>1894</v>
      </c>
      <c r="D144" s="108">
        <f>'Peel en Maas'!$J$28</f>
        <v>0</v>
      </c>
      <c r="E144" s="38" t="s">
        <v>31</v>
      </c>
      <c r="F144" t="s">
        <v>171</v>
      </c>
    </row>
    <row r="145" spans="1:6" x14ac:dyDescent="0.25">
      <c r="A145" t="str">
        <f>'Peel en Maas'!$C$9</f>
        <v xml:space="preserve"> </v>
      </c>
      <c r="B145" t="str">
        <f>'Peel en Maas'!$C$11</f>
        <v xml:space="preserve"> </v>
      </c>
      <c r="C145">
        <v>1894</v>
      </c>
      <c r="D145" s="108">
        <f>'Peel en Maas'!$J$32</f>
        <v>0</v>
      </c>
      <c r="E145" s="38" t="s">
        <v>33</v>
      </c>
      <c r="F145" t="s">
        <v>171</v>
      </c>
    </row>
    <row r="146" spans="1:6" x14ac:dyDescent="0.25">
      <c r="A146" t="str">
        <f>'Peel en Maas'!$C$9</f>
        <v xml:space="preserve"> </v>
      </c>
      <c r="B146" t="str">
        <f>'Peel en Maas'!$C$11</f>
        <v xml:space="preserve"> </v>
      </c>
      <c r="C146">
        <v>1894</v>
      </c>
      <c r="D146" s="108">
        <f>'Peel en Maas'!$J$36</f>
        <v>0</v>
      </c>
      <c r="E146" s="38" t="s">
        <v>55</v>
      </c>
      <c r="F146" t="s">
        <v>171</v>
      </c>
    </row>
    <row r="147" spans="1:6" x14ac:dyDescent="0.25">
      <c r="A147" t="str">
        <f>'Peel en Maas'!$C$9</f>
        <v xml:space="preserve"> </v>
      </c>
      <c r="B147" t="str">
        <f>'Peel en Maas'!$C$11</f>
        <v xml:space="preserve"> </v>
      </c>
      <c r="C147">
        <v>1894</v>
      </c>
      <c r="D147" s="108">
        <f>'Peel en Maas'!$J$40</f>
        <v>0</v>
      </c>
      <c r="E147" s="38" t="s">
        <v>57</v>
      </c>
      <c r="F147" t="s">
        <v>171</v>
      </c>
    </row>
    <row r="148" spans="1:6" x14ac:dyDescent="0.25">
      <c r="A148" t="str">
        <f>'Peel en Maas'!$C$9</f>
        <v xml:space="preserve"> </v>
      </c>
      <c r="B148" t="str">
        <f>'Peel en Maas'!$C$11</f>
        <v xml:space="preserve"> </v>
      </c>
      <c r="C148">
        <v>1894</v>
      </c>
      <c r="D148" s="108">
        <f>'Peel en Maas'!$J$44</f>
        <v>0</v>
      </c>
      <c r="E148" s="38" t="s">
        <v>60</v>
      </c>
      <c r="F148" t="s">
        <v>171</v>
      </c>
    </row>
    <row r="149" spans="1:6" x14ac:dyDescent="0.25">
      <c r="A149" t="str">
        <f>'Peel en Maas'!$C$9</f>
        <v xml:space="preserve"> </v>
      </c>
      <c r="B149" t="str">
        <f>'Peel en Maas'!$C$11</f>
        <v xml:space="preserve"> </v>
      </c>
      <c r="C149">
        <v>1894</v>
      </c>
      <c r="D149" s="108">
        <f>'Peel en Maas'!$J$45</f>
        <v>0</v>
      </c>
      <c r="E149" s="38" t="s">
        <v>62</v>
      </c>
      <c r="F149" t="s">
        <v>171</v>
      </c>
    </row>
    <row r="150" spans="1:6" x14ac:dyDescent="0.25">
      <c r="A150" t="str">
        <f>'Peel en Maas'!$C$9</f>
        <v xml:space="preserve"> </v>
      </c>
      <c r="B150" t="str">
        <f>'Peel en Maas'!$C$11</f>
        <v xml:space="preserve"> </v>
      </c>
      <c r="C150">
        <v>1894</v>
      </c>
      <c r="D150" s="108">
        <f>SUM('Peel en Maas'!$J$49:$J$51)</f>
        <v>0</v>
      </c>
      <c r="E150" s="38" t="s">
        <v>64</v>
      </c>
      <c r="F150" t="s">
        <v>171</v>
      </c>
    </row>
    <row r="151" spans="1:6" x14ac:dyDescent="0.25">
      <c r="A151" t="str">
        <f>'Peel en Maas'!$C$9</f>
        <v xml:space="preserve"> </v>
      </c>
      <c r="B151" t="str">
        <f>'Peel en Maas'!$C$11</f>
        <v xml:space="preserve"> </v>
      </c>
      <c r="C151">
        <v>1894</v>
      </c>
      <c r="D151" s="108">
        <f>SUM('Peel en Maas'!$J$52:$J$54)</f>
        <v>0</v>
      </c>
      <c r="E151" s="38" t="s">
        <v>66</v>
      </c>
      <c r="F151" t="s">
        <v>171</v>
      </c>
    </row>
    <row r="152" spans="1:6" x14ac:dyDescent="0.25">
      <c r="A152" t="str">
        <f>'Peel en Maas'!$C$9</f>
        <v xml:space="preserve"> </v>
      </c>
      <c r="B152" t="str">
        <f>'Peel en Maas'!$C$11</f>
        <v xml:space="preserve"> </v>
      </c>
      <c r="C152">
        <v>1894</v>
      </c>
      <c r="D152" s="108">
        <f>SUM('Peel en Maas'!$J$55:$J$57)</f>
        <v>0</v>
      </c>
      <c r="E152" s="38" t="s">
        <v>67</v>
      </c>
      <c r="F152" t="s">
        <v>171</v>
      </c>
    </row>
    <row r="153" spans="1:6" x14ac:dyDescent="0.25">
      <c r="A153" t="str">
        <f>'Peel en Maas'!$C$9</f>
        <v xml:space="preserve"> </v>
      </c>
      <c r="B153" t="str">
        <f>'Peel en Maas'!$C$11</f>
        <v xml:space="preserve"> </v>
      </c>
      <c r="C153">
        <v>1894</v>
      </c>
      <c r="D153" s="108">
        <f>SUM('Peel en Maas'!$J$58:$J$59)</f>
        <v>0</v>
      </c>
      <c r="E153" s="38" t="s">
        <v>140</v>
      </c>
      <c r="F153" t="s">
        <v>171</v>
      </c>
    </row>
    <row r="154" spans="1:6" x14ac:dyDescent="0.25">
      <c r="A154" t="str">
        <f>'Peel en Maas'!$C$9</f>
        <v xml:space="preserve"> </v>
      </c>
      <c r="B154" t="str">
        <f>'Peel en Maas'!$C$11</f>
        <v xml:space="preserve"> </v>
      </c>
      <c r="C154">
        <v>1894</v>
      </c>
      <c r="D154" s="108">
        <f>SUM('Peel en Maas'!$J$63:$J$65)</f>
        <v>0</v>
      </c>
      <c r="E154" s="38" t="s">
        <v>69</v>
      </c>
      <c r="F154" t="s">
        <v>171</v>
      </c>
    </row>
    <row r="155" spans="1:6" x14ac:dyDescent="0.25">
      <c r="A155" t="str">
        <f>'Peel en Maas'!$C$9</f>
        <v xml:space="preserve"> </v>
      </c>
      <c r="B155" t="str">
        <f>'Peel en Maas'!$C$11</f>
        <v xml:space="preserve"> </v>
      </c>
      <c r="C155">
        <v>1894</v>
      </c>
      <c r="D155" s="108">
        <f>SUM('Peel en Maas'!$J$66:$J$68)</f>
        <v>0</v>
      </c>
      <c r="E155" s="38" t="s">
        <v>70</v>
      </c>
      <c r="F155" t="s">
        <v>171</v>
      </c>
    </row>
    <row r="156" spans="1:6" x14ac:dyDescent="0.25">
      <c r="A156" t="str">
        <f>'Peel en Maas'!$C$9</f>
        <v xml:space="preserve"> </v>
      </c>
      <c r="B156" t="str">
        <f>'Peel en Maas'!$C$11</f>
        <v xml:space="preserve"> </v>
      </c>
      <c r="C156">
        <v>1894</v>
      </c>
      <c r="D156" s="108">
        <f>SUM('Peel en Maas'!$J$69:$J$70)</f>
        <v>0</v>
      </c>
      <c r="E156" s="38" t="s">
        <v>71</v>
      </c>
      <c r="F156" t="s">
        <v>171</v>
      </c>
    </row>
    <row r="157" spans="1:6" x14ac:dyDescent="0.25">
      <c r="A157" t="str">
        <f>'Peel en Maas'!$C$9</f>
        <v xml:space="preserve"> </v>
      </c>
      <c r="B157" t="str">
        <f>'Peel en Maas'!$C$11</f>
        <v xml:space="preserve"> </v>
      </c>
      <c r="C157">
        <v>1894</v>
      </c>
      <c r="D157" s="108">
        <f>SUM('Peel en Maas'!$J$71:$J$72)</f>
        <v>0</v>
      </c>
      <c r="E157" s="61" t="s">
        <v>128</v>
      </c>
      <c r="F157" t="s">
        <v>171</v>
      </c>
    </row>
    <row r="158" spans="1:6" x14ac:dyDescent="0.25">
      <c r="A158" t="str">
        <f>'Peel en Maas'!$C$9</f>
        <v xml:space="preserve"> </v>
      </c>
      <c r="B158" t="str">
        <f>'Peel en Maas'!$C$11</f>
        <v xml:space="preserve"> </v>
      </c>
      <c r="C158">
        <v>1894</v>
      </c>
      <c r="D158" s="108">
        <f>SUM('Peel en Maas'!$J$73:$J$74)</f>
        <v>0</v>
      </c>
      <c r="E158" s="61" t="s">
        <v>132</v>
      </c>
      <c r="F158" t="s">
        <v>171</v>
      </c>
    </row>
    <row r="159" spans="1:6" x14ac:dyDescent="0.25">
      <c r="A159" t="str">
        <f>'Peel en Maas'!$C$9</f>
        <v xml:space="preserve"> </v>
      </c>
      <c r="B159" t="str">
        <f>'Peel en Maas'!$C$11</f>
        <v xml:space="preserve"> </v>
      </c>
      <c r="C159">
        <v>1894</v>
      </c>
      <c r="D159" s="108">
        <f>SUM('Peel en Maas'!$J$78:$J$80)</f>
        <v>0</v>
      </c>
      <c r="E159" s="61" t="s">
        <v>73</v>
      </c>
      <c r="F159" t="s">
        <v>171</v>
      </c>
    </row>
    <row r="160" spans="1:6" x14ac:dyDescent="0.25">
      <c r="A160" t="str">
        <f>'Peel en Maas'!$C$9</f>
        <v xml:space="preserve"> </v>
      </c>
      <c r="B160" t="str">
        <f>'Peel en Maas'!$C$11</f>
        <v xml:space="preserve"> </v>
      </c>
      <c r="C160">
        <v>1894</v>
      </c>
      <c r="D160" s="108">
        <f>SUM('Peel en Maas'!$J$84:$J$86)</f>
        <v>0</v>
      </c>
      <c r="E160" s="61" t="s">
        <v>75</v>
      </c>
      <c r="F160" t="s">
        <v>171</v>
      </c>
    </row>
    <row r="161" spans="1:6" x14ac:dyDescent="0.25">
      <c r="A161" t="str">
        <f>'Peel en Maas'!$C$9</f>
        <v xml:space="preserve"> </v>
      </c>
      <c r="B161" t="str">
        <f>'Peel en Maas'!$C$11</f>
        <v xml:space="preserve"> </v>
      </c>
      <c r="C161">
        <v>1894</v>
      </c>
      <c r="D161" s="108">
        <f>SUM('Peel en Maas'!$J$87:$J$89)</f>
        <v>0</v>
      </c>
      <c r="E161" s="38" t="s">
        <v>76</v>
      </c>
      <c r="F161" t="s">
        <v>171</v>
      </c>
    </row>
    <row r="162" spans="1:6" x14ac:dyDescent="0.25">
      <c r="A162" t="str">
        <f>'Peel en Maas'!$C$9</f>
        <v xml:space="preserve"> </v>
      </c>
      <c r="B162" t="str">
        <f>'Peel en Maas'!$C$11</f>
        <v xml:space="preserve"> </v>
      </c>
      <c r="C162">
        <v>1894</v>
      </c>
      <c r="D162" s="108">
        <f>SUM('Peel en Maas'!J$95:$J231)</f>
        <v>0</v>
      </c>
      <c r="E162" s="38" t="s">
        <v>77</v>
      </c>
      <c r="F162" t="s">
        <v>171</v>
      </c>
    </row>
    <row r="163" spans="1:6" x14ac:dyDescent="0.25">
      <c r="A163" t="str">
        <f>'Peel en Maas'!$C$9</f>
        <v xml:space="preserve"> </v>
      </c>
      <c r="B163" t="str">
        <f>'Peel en Maas'!$C$11</f>
        <v xml:space="preserve"> </v>
      </c>
      <c r="C163">
        <v>1894</v>
      </c>
      <c r="D163" s="108">
        <f>SUM('Peel en Maas'!$J$96:$J$98)</f>
        <v>0</v>
      </c>
      <c r="E163" s="38" t="s">
        <v>78</v>
      </c>
      <c r="F163" t="s">
        <v>171</v>
      </c>
    </row>
    <row r="164" spans="1:6" x14ac:dyDescent="0.25">
      <c r="A164" t="str">
        <f>'Peel en Maas'!$C$9</f>
        <v xml:space="preserve"> </v>
      </c>
      <c r="B164" t="str">
        <f>'Peel en Maas'!$C$11</f>
        <v xml:space="preserve"> </v>
      </c>
      <c r="C164">
        <v>1894</v>
      </c>
      <c r="D164" s="108">
        <f>SUM('Peel en Maas'!$J$99:$J$101)</f>
        <v>0</v>
      </c>
      <c r="E164" s="38" t="s">
        <v>79</v>
      </c>
      <c r="F164" t="s">
        <v>171</v>
      </c>
    </row>
    <row r="165" spans="1:6" x14ac:dyDescent="0.25">
      <c r="A165" t="str">
        <f>'Peel en Maas'!$C$9</f>
        <v xml:space="preserve"> </v>
      </c>
      <c r="B165" t="str">
        <f>'Peel en Maas'!$C$11</f>
        <v xml:space="preserve"> </v>
      </c>
      <c r="C165">
        <v>1894</v>
      </c>
      <c r="D165" s="108">
        <f>'Peel en Maas'!$J$103</f>
        <v>0</v>
      </c>
      <c r="E165" s="38" t="s">
        <v>81</v>
      </c>
      <c r="F165" t="s">
        <v>171</v>
      </c>
    </row>
    <row r="166" spans="1:6" x14ac:dyDescent="0.25">
      <c r="A166" t="str">
        <f>'Peel en Maas'!$C$9</f>
        <v xml:space="preserve"> </v>
      </c>
      <c r="B166" t="str">
        <f>'Peel en Maas'!$C$11</f>
        <v xml:space="preserve"> </v>
      </c>
      <c r="C166">
        <v>1894</v>
      </c>
      <c r="D166" s="108">
        <f>'Peel en Maas'!$J$104</f>
        <v>0</v>
      </c>
      <c r="E166" s="38" t="s">
        <v>115</v>
      </c>
      <c r="F166" t="s">
        <v>171</v>
      </c>
    </row>
    <row r="167" spans="1:6" x14ac:dyDescent="0.25">
      <c r="A167" t="str">
        <f>'Peel en Maas'!$C$9</f>
        <v xml:space="preserve"> </v>
      </c>
      <c r="B167" t="str">
        <f>'Peel en Maas'!$C$11</f>
        <v xml:space="preserve"> </v>
      </c>
      <c r="C167">
        <v>1894</v>
      </c>
      <c r="D167" s="108">
        <f>SUM('Peel en Maas'!$J$108:$J$110)</f>
        <v>0</v>
      </c>
      <c r="E167" s="38" t="s">
        <v>85</v>
      </c>
      <c r="F167" t="s">
        <v>171</v>
      </c>
    </row>
    <row r="168" spans="1:6" x14ac:dyDescent="0.25">
      <c r="A168" t="str">
        <f>'Peel en Maas'!$C$9</f>
        <v xml:space="preserve"> </v>
      </c>
      <c r="B168" t="str">
        <f>'Peel en Maas'!$C$11</f>
        <v xml:space="preserve"> </v>
      </c>
      <c r="C168">
        <v>1894</v>
      </c>
      <c r="D168" s="108">
        <f>SUM('Peel en Maas'!$J$111:$J$113)</f>
        <v>0</v>
      </c>
      <c r="E168" s="38" t="s">
        <v>86</v>
      </c>
      <c r="F168" t="s">
        <v>171</v>
      </c>
    </row>
    <row r="169" spans="1:6" x14ac:dyDescent="0.25">
      <c r="A169" t="str">
        <f>'Peel en Maas'!$C$9</f>
        <v xml:space="preserve"> </v>
      </c>
      <c r="B169" t="str">
        <f>'Peel en Maas'!$C$11</f>
        <v xml:space="preserve"> </v>
      </c>
      <c r="C169">
        <v>1894</v>
      </c>
      <c r="D169" s="108">
        <f>SUM('Peel en Maas'!$J$114:$J$116)</f>
        <v>0</v>
      </c>
      <c r="E169" s="38" t="s">
        <v>87</v>
      </c>
      <c r="F169" t="s">
        <v>171</v>
      </c>
    </row>
    <row r="170" spans="1:6" x14ac:dyDescent="0.25">
      <c r="A170" t="str">
        <f>'Peel en Maas'!$C$9</f>
        <v xml:space="preserve"> </v>
      </c>
      <c r="B170" t="str">
        <f>'Peel en Maas'!$C$11</f>
        <v xml:space="preserve"> </v>
      </c>
      <c r="C170">
        <v>1894</v>
      </c>
      <c r="D170" s="108">
        <f>'Peel en Maas'!$J$118</f>
        <v>0</v>
      </c>
      <c r="E170" s="38" t="s">
        <v>89</v>
      </c>
      <c r="F170" t="s">
        <v>171</v>
      </c>
    </row>
    <row r="171" spans="1:6" x14ac:dyDescent="0.25">
      <c r="A171" t="str">
        <f>'Peel en Maas'!$C$9</f>
        <v xml:space="preserve"> </v>
      </c>
      <c r="B171" t="str">
        <f>'Peel en Maas'!$C$11</f>
        <v xml:space="preserve"> </v>
      </c>
      <c r="C171">
        <v>1894</v>
      </c>
      <c r="D171" s="108">
        <f>'Peel en Maas'!$J$119</f>
        <v>0</v>
      </c>
      <c r="E171" s="38" t="s">
        <v>91</v>
      </c>
      <c r="F171" t="s">
        <v>171</v>
      </c>
    </row>
    <row r="172" spans="1:6" x14ac:dyDescent="0.25">
      <c r="A172" t="str">
        <f>'Peel en Maas'!$C$9</f>
        <v xml:space="preserve"> </v>
      </c>
      <c r="B172" t="str">
        <f>'Peel en Maas'!$C$11</f>
        <v xml:space="preserve"> </v>
      </c>
      <c r="C172">
        <v>1894</v>
      </c>
      <c r="D172" s="108">
        <f>SUM('Peel en Maas'!$J$121:$J$123)</f>
        <v>0</v>
      </c>
      <c r="E172" s="38" t="s">
        <v>92</v>
      </c>
      <c r="F172" t="s">
        <v>171</v>
      </c>
    </row>
    <row r="173" spans="1:6" x14ac:dyDescent="0.25">
      <c r="A173" t="str">
        <f>'Peel en Maas'!$C$9</f>
        <v xml:space="preserve"> </v>
      </c>
      <c r="B173" t="str">
        <f>'Peel en Maas'!$C$11</f>
        <v xml:space="preserve"> </v>
      </c>
      <c r="C173">
        <v>1894</v>
      </c>
      <c r="D173" s="108">
        <f>SUM('Peel en Maas'!$J$124:$J$126)</f>
        <v>0</v>
      </c>
      <c r="E173" s="38" t="s">
        <v>93</v>
      </c>
      <c r="F173" t="s">
        <v>171</v>
      </c>
    </row>
    <row r="174" spans="1:6" x14ac:dyDescent="0.25">
      <c r="A174" t="str">
        <f>'Peel en Maas'!$C$9</f>
        <v xml:space="preserve"> </v>
      </c>
      <c r="B174" t="str">
        <f>'Peel en Maas'!$C$11</f>
        <v xml:space="preserve"> </v>
      </c>
      <c r="C174">
        <v>1894</v>
      </c>
      <c r="D174" s="108">
        <f>SUM('Peel en Maas'!$J$127:$J$129)</f>
        <v>0</v>
      </c>
      <c r="E174" s="61" t="s">
        <v>94</v>
      </c>
      <c r="F174" t="s">
        <v>171</v>
      </c>
    </row>
    <row r="175" spans="1:6" x14ac:dyDescent="0.25">
      <c r="A175" t="str">
        <f>'Peel en Maas'!$C$9</f>
        <v xml:space="preserve"> </v>
      </c>
      <c r="B175" t="str">
        <f>'Peel en Maas'!$C$11</f>
        <v xml:space="preserve"> </v>
      </c>
      <c r="C175">
        <v>1894</v>
      </c>
      <c r="D175" s="108">
        <f>'Peel en Maas'!$J$131</f>
        <v>0</v>
      </c>
      <c r="E175" s="61" t="s">
        <v>96</v>
      </c>
      <c r="F175" t="s">
        <v>171</v>
      </c>
    </row>
    <row r="176" spans="1:6" x14ac:dyDescent="0.25">
      <c r="A176" t="str">
        <f>'Peel en Maas'!$C$9</f>
        <v xml:space="preserve"> </v>
      </c>
      <c r="B176" t="str">
        <f>'Peel en Maas'!$C$11</f>
        <v xml:space="preserve"> </v>
      </c>
      <c r="C176">
        <v>1894</v>
      </c>
      <c r="D176" s="108">
        <f>'Peel en Maas'!$J$132</f>
        <v>0</v>
      </c>
      <c r="E176" s="38" t="s">
        <v>98</v>
      </c>
      <c r="F176" t="s">
        <v>171</v>
      </c>
    </row>
    <row r="177" spans="1:6" x14ac:dyDescent="0.25">
      <c r="A177" t="str">
        <f>'Peel en Maas'!$C$9</f>
        <v xml:space="preserve"> </v>
      </c>
      <c r="B177" t="str">
        <f>'Peel en Maas'!$C$11</f>
        <v xml:space="preserve"> </v>
      </c>
      <c r="C177">
        <v>1894</v>
      </c>
      <c r="D177" s="108">
        <f>SUM('Peel en Maas'!$J$134:$J$136)</f>
        <v>0</v>
      </c>
      <c r="E177" s="38" t="s">
        <v>99</v>
      </c>
      <c r="F177" t="s">
        <v>171</v>
      </c>
    </row>
    <row r="178" spans="1:6" x14ac:dyDescent="0.25">
      <c r="A178" t="str">
        <f>'Peel en Maas'!$C$9</f>
        <v xml:space="preserve"> </v>
      </c>
      <c r="B178" t="str">
        <f>'Peel en Maas'!$C$11</f>
        <v xml:space="preserve"> </v>
      </c>
      <c r="C178">
        <v>1894</v>
      </c>
      <c r="D178" s="108">
        <f>SUM('Peel en Maas'!$J$137:$J$139)</f>
        <v>0</v>
      </c>
      <c r="E178" s="38" t="s">
        <v>100</v>
      </c>
      <c r="F178" t="s">
        <v>171</v>
      </c>
    </row>
    <row r="179" spans="1:6" x14ac:dyDescent="0.25">
      <c r="A179" t="str">
        <f>'Peel en Maas'!$C$9</f>
        <v xml:space="preserve"> </v>
      </c>
      <c r="B179" t="str">
        <f>'Peel en Maas'!$C$11</f>
        <v xml:space="preserve"> </v>
      </c>
      <c r="C179">
        <v>1894</v>
      </c>
      <c r="D179" s="108">
        <f>'Peel en Maas'!$J$141</f>
        <v>0</v>
      </c>
      <c r="E179" s="38" t="s">
        <v>102</v>
      </c>
      <c r="F179" t="s">
        <v>171</v>
      </c>
    </row>
    <row r="180" spans="1:6" x14ac:dyDescent="0.25">
      <c r="A180" t="str">
        <f>'Peel en Maas'!$C$9</f>
        <v xml:space="preserve"> </v>
      </c>
      <c r="B180" t="str">
        <f>'Peel en Maas'!$C$11</f>
        <v xml:space="preserve"> </v>
      </c>
      <c r="C180">
        <v>1894</v>
      </c>
      <c r="D180" s="108">
        <f>'Peel en Maas'!$J$142</f>
        <v>0</v>
      </c>
      <c r="E180" s="61" t="s">
        <v>104</v>
      </c>
      <c r="F180" t="s">
        <v>171</v>
      </c>
    </row>
    <row r="181" spans="1:6" x14ac:dyDescent="0.25">
      <c r="A181" t="str">
        <f>'Peel en Maas'!$C$9</f>
        <v xml:space="preserve"> </v>
      </c>
      <c r="B181" t="str">
        <f>'Peel en Maas'!$C$11</f>
        <v xml:space="preserve"> </v>
      </c>
      <c r="C181">
        <v>1894</v>
      </c>
      <c r="D181" s="108">
        <f>'Peel en Maas'!$J$146</f>
        <v>0</v>
      </c>
      <c r="E181" s="61" t="s">
        <v>111</v>
      </c>
      <c r="F181" t="s">
        <v>171</v>
      </c>
    </row>
    <row r="182" spans="1:6" x14ac:dyDescent="0.25">
      <c r="A182" t="str">
        <f>'Peel en Maas'!$C$9</f>
        <v xml:space="preserve"> </v>
      </c>
      <c r="B182" t="str">
        <f>'Peel en Maas'!$C$11</f>
        <v xml:space="preserve"> </v>
      </c>
      <c r="C182">
        <v>1894</v>
      </c>
      <c r="D182" s="108">
        <f>'Peel en Maas'!$J$150</f>
        <v>0</v>
      </c>
      <c r="E182" s="38" t="s">
        <v>106</v>
      </c>
      <c r="F182" t="s">
        <v>171</v>
      </c>
    </row>
    <row r="183" spans="1:6" x14ac:dyDescent="0.25">
      <c r="A183" t="str">
        <f>'Peel en Maas'!$C$9</f>
        <v xml:space="preserve"> </v>
      </c>
      <c r="B183" t="str">
        <f>'Peel en Maas'!$C$11</f>
        <v xml:space="preserve"> </v>
      </c>
      <c r="C183">
        <v>1894</v>
      </c>
      <c r="D183" s="108">
        <f>'Peel en Maas'!$J$151</f>
        <v>0</v>
      </c>
      <c r="E183" s="38" t="s">
        <v>107</v>
      </c>
      <c r="F183" t="s">
        <v>171</v>
      </c>
    </row>
    <row r="184" spans="1:6" x14ac:dyDescent="0.25">
      <c r="A184" t="str">
        <f>'Peel en Maas'!$C$9</f>
        <v xml:space="preserve"> </v>
      </c>
      <c r="B184" t="str">
        <f>'Peel en Maas'!$C$11</f>
        <v xml:space="preserve"> </v>
      </c>
      <c r="C184">
        <v>1894</v>
      </c>
      <c r="D184" s="108">
        <f>'Peel en Maas'!$J$155</f>
        <v>0</v>
      </c>
      <c r="E184" s="38" t="s">
        <v>108</v>
      </c>
      <c r="F184" t="s">
        <v>171</v>
      </c>
    </row>
    <row r="185" spans="1:6" x14ac:dyDescent="0.25">
      <c r="A185" t="str">
        <f>'Peel en Maas'!$C$9</f>
        <v xml:space="preserve"> </v>
      </c>
      <c r="B185" t="str">
        <f>'Peel en Maas'!$C$11</f>
        <v xml:space="preserve"> </v>
      </c>
      <c r="C185">
        <v>1894</v>
      </c>
      <c r="D185" s="108">
        <f>'Peel en Maas'!$J$172</f>
        <v>0</v>
      </c>
      <c r="E185" s="109" t="s">
        <v>3</v>
      </c>
      <c r="F185" t="s">
        <v>171</v>
      </c>
    </row>
    <row r="186" spans="1:6" x14ac:dyDescent="0.25">
      <c r="A186" t="str">
        <f>Venray!$C$9</f>
        <v xml:space="preserve"> </v>
      </c>
      <c r="B186" t="str">
        <f>Venray!$C$11</f>
        <v xml:space="preserve"> </v>
      </c>
      <c r="C186">
        <v>984</v>
      </c>
      <c r="D186" s="108">
        <f>Venray!$J$21</f>
        <v>0</v>
      </c>
      <c r="E186" s="38" t="s">
        <v>50</v>
      </c>
      <c r="F186" t="s">
        <v>171</v>
      </c>
    </row>
    <row r="187" spans="1:6" x14ac:dyDescent="0.25">
      <c r="A187" t="str">
        <f>Venray!$C$9</f>
        <v xml:space="preserve"> </v>
      </c>
      <c r="B187" t="str">
        <f>Venray!$C$11</f>
        <v xml:space="preserve"> </v>
      </c>
      <c r="C187">
        <v>984</v>
      </c>
      <c r="D187" s="108">
        <f>Venray!$J$25</f>
        <v>0</v>
      </c>
      <c r="E187" s="38" t="s">
        <v>28</v>
      </c>
      <c r="F187" t="s">
        <v>171</v>
      </c>
    </row>
    <row r="188" spans="1:6" x14ac:dyDescent="0.25">
      <c r="A188" t="str">
        <f>Venray!$C$9</f>
        <v xml:space="preserve"> </v>
      </c>
      <c r="B188" t="str">
        <f>Venray!$C$11</f>
        <v xml:space="preserve"> </v>
      </c>
      <c r="C188">
        <v>984</v>
      </c>
      <c r="D188" s="108">
        <f>Venray!$J$26</f>
        <v>0</v>
      </c>
      <c r="E188" s="38" t="s">
        <v>29</v>
      </c>
      <c r="F188" t="s">
        <v>171</v>
      </c>
    </row>
    <row r="189" spans="1:6" x14ac:dyDescent="0.25">
      <c r="A189" t="str">
        <f>Venray!$C$9</f>
        <v xml:space="preserve"> </v>
      </c>
      <c r="B189" t="str">
        <f>Venray!$C$11</f>
        <v xml:space="preserve"> </v>
      </c>
      <c r="C189">
        <v>984</v>
      </c>
      <c r="D189" s="108">
        <f>Venray!$J$27</f>
        <v>0</v>
      </c>
      <c r="E189" s="38" t="s">
        <v>30</v>
      </c>
      <c r="F189" t="s">
        <v>171</v>
      </c>
    </row>
    <row r="190" spans="1:6" x14ac:dyDescent="0.25">
      <c r="A190" t="str">
        <f>Venray!$C$9</f>
        <v xml:space="preserve"> </v>
      </c>
      <c r="B190" t="str">
        <f>Venray!$C$11</f>
        <v xml:space="preserve"> </v>
      </c>
      <c r="C190">
        <v>984</v>
      </c>
      <c r="D190" s="108">
        <f>Venray!$J$28</f>
        <v>0</v>
      </c>
      <c r="E190" s="38" t="s">
        <v>31</v>
      </c>
      <c r="F190" t="s">
        <v>171</v>
      </c>
    </row>
    <row r="191" spans="1:6" x14ac:dyDescent="0.25">
      <c r="A191" t="str">
        <f>Venray!$C$9</f>
        <v xml:space="preserve"> </v>
      </c>
      <c r="B191" t="str">
        <f>Venray!$C$11</f>
        <v xml:space="preserve"> </v>
      </c>
      <c r="C191">
        <v>984</v>
      </c>
      <c r="D191" s="108">
        <f>Venray!$J$32</f>
        <v>0</v>
      </c>
      <c r="E191" s="38" t="s">
        <v>33</v>
      </c>
      <c r="F191" t="s">
        <v>171</v>
      </c>
    </row>
    <row r="192" spans="1:6" x14ac:dyDescent="0.25">
      <c r="A192" t="str">
        <f>Venray!$C$9</f>
        <v xml:space="preserve"> </v>
      </c>
      <c r="B192" t="str">
        <f>Venray!$C$11</f>
        <v xml:space="preserve"> </v>
      </c>
      <c r="C192">
        <v>984</v>
      </c>
      <c r="D192" s="108">
        <f>Venray!$J$36</f>
        <v>0</v>
      </c>
      <c r="E192" s="38" t="s">
        <v>55</v>
      </c>
      <c r="F192" t="s">
        <v>171</v>
      </c>
    </row>
    <row r="193" spans="1:6" x14ac:dyDescent="0.25">
      <c r="A193" t="str">
        <f>Venray!$C$9</f>
        <v xml:space="preserve"> </v>
      </c>
      <c r="B193" t="str">
        <f>Venray!$C$11</f>
        <v xml:space="preserve"> </v>
      </c>
      <c r="C193">
        <v>984</v>
      </c>
      <c r="D193" s="108">
        <f>Venray!$J$40</f>
        <v>0</v>
      </c>
      <c r="E193" s="38" t="s">
        <v>57</v>
      </c>
      <c r="F193" t="s">
        <v>171</v>
      </c>
    </row>
    <row r="194" spans="1:6" x14ac:dyDescent="0.25">
      <c r="A194" t="str">
        <f>Venray!$C$9</f>
        <v xml:space="preserve"> </v>
      </c>
      <c r="B194" t="str">
        <f>Venray!$C$11</f>
        <v xml:space="preserve"> </v>
      </c>
      <c r="C194">
        <v>984</v>
      </c>
      <c r="D194" s="108">
        <f>Venray!$J$44</f>
        <v>0</v>
      </c>
      <c r="E194" s="38" t="s">
        <v>60</v>
      </c>
      <c r="F194" t="s">
        <v>171</v>
      </c>
    </row>
    <row r="195" spans="1:6" x14ac:dyDescent="0.25">
      <c r="A195" t="str">
        <f>Venray!$C$9</f>
        <v xml:space="preserve"> </v>
      </c>
      <c r="B195" t="str">
        <f>Venray!$C$11</f>
        <v xml:space="preserve"> </v>
      </c>
      <c r="C195">
        <v>984</v>
      </c>
      <c r="D195" s="108">
        <f>Venray!$J$45</f>
        <v>0</v>
      </c>
      <c r="E195" s="38" t="s">
        <v>62</v>
      </c>
      <c r="F195" t="s">
        <v>171</v>
      </c>
    </row>
    <row r="196" spans="1:6" x14ac:dyDescent="0.25">
      <c r="A196" t="str">
        <f>Venray!$C$9</f>
        <v xml:space="preserve"> </v>
      </c>
      <c r="B196" t="str">
        <f>Venray!$C$11</f>
        <v xml:space="preserve"> </v>
      </c>
      <c r="C196">
        <v>984</v>
      </c>
      <c r="D196" s="108">
        <f>SUM(Venray!$J$49:$J$51)</f>
        <v>0</v>
      </c>
      <c r="E196" s="38" t="s">
        <v>64</v>
      </c>
      <c r="F196" t="s">
        <v>171</v>
      </c>
    </row>
    <row r="197" spans="1:6" x14ac:dyDescent="0.25">
      <c r="A197" t="str">
        <f>Venray!$C$9</f>
        <v xml:space="preserve"> </v>
      </c>
      <c r="B197" t="str">
        <f>Venray!$C$11</f>
        <v xml:space="preserve"> </v>
      </c>
      <c r="C197">
        <v>984</v>
      </c>
      <c r="D197" s="108">
        <f>SUM(Venray!$J$52:$J$54)</f>
        <v>0</v>
      </c>
      <c r="E197" s="38" t="s">
        <v>66</v>
      </c>
      <c r="F197" t="s">
        <v>171</v>
      </c>
    </row>
    <row r="198" spans="1:6" x14ac:dyDescent="0.25">
      <c r="A198" t="str">
        <f>Venray!$C$9</f>
        <v xml:space="preserve"> </v>
      </c>
      <c r="B198" t="str">
        <f>Venray!$C$11</f>
        <v xml:space="preserve"> </v>
      </c>
      <c r="C198">
        <v>984</v>
      </c>
      <c r="D198" s="108">
        <f>SUM(Venray!$J$55:$J$57)</f>
        <v>0</v>
      </c>
      <c r="E198" s="38" t="s">
        <v>67</v>
      </c>
      <c r="F198" t="s">
        <v>171</v>
      </c>
    </row>
    <row r="199" spans="1:6" x14ac:dyDescent="0.25">
      <c r="A199" t="str">
        <f>Venray!$C$9</f>
        <v xml:space="preserve"> </v>
      </c>
      <c r="B199" t="str">
        <f>Venray!$C$11</f>
        <v xml:space="preserve"> </v>
      </c>
      <c r="C199">
        <v>984</v>
      </c>
      <c r="D199" s="108">
        <f>SUM(Venray!$J$58:$J$59)</f>
        <v>0</v>
      </c>
      <c r="E199" s="38" t="s">
        <v>140</v>
      </c>
      <c r="F199" t="s">
        <v>171</v>
      </c>
    </row>
    <row r="200" spans="1:6" x14ac:dyDescent="0.25">
      <c r="A200" t="str">
        <f>Venray!$C$9</f>
        <v xml:space="preserve"> </v>
      </c>
      <c r="B200" t="str">
        <f>Venray!$C$11</f>
        <v xml:space="preserve"> </v>
      </c>
      <c r="C200">
        <v>984</v>
      </c>
      <c r="D200" s="108">
        <f>SUM(Venray!$J$63:$J$65)</f>
        <v>0</v>
      </c>
      <c r="E200" s="38" t="s">
        <v>69</v>
      </c>
      <c r="F200" t="s">
        <v>171</v>
      </c>
    </row>
    <row r="201" spans="1:6" x14ac:dyDescent="0.25">
      <c r="A201" t="str">
        <f>Venray!$C$9</f>
        <v xml:space="preserve"> </v>
      </c>
      <c r="B201" t="str">
        <f>Venray!$C$11</f>
        <v xml:space="preserve"> </v>
      </c>
      <c r="C201">
        <v>984</v>
      </c>
      <c r="D201" s="108">
        <f>SUM(Venray!$J$66:$J$68)</f>
        <v>0</v>
      </c>
      <c r="E201" s="38" t="s">
        <v>70</v>
      </c>
      <c r="F201" t="s">
        <v>171</v>
      </c>
    </row>
    <row r="202" spans="1:6" x14ac:dyDescent="0.25">
      <c r="A202" t="str">
        <f>Venray!$C$9</f>
        <v xml:space="preserve"> </v>
      </c>
      <c r="B202" t="str">
        <f>Venray!$C$11</f>
        <v xml:space="preserve"> </v>
      </c>
      <c r="C202">
        <v>984</v>
      </c>
      <c r="D202" s="108">
        <f>SUM(Venray!$J$69:$J$70)</f>
        <v>0</v>
      </c>
      <c r="E202" s="38" t="s">
        <v>71</v>
      </c>
      <c r="F202" t="s">
        <v>171</v>
      </c>
    </row>
    <row r="203" spans="1:6" x14ac:dyDescent="0.25">
      <c r="A203" t="str">
        <f>Venray!$C$9</f>
        <v xml:space="preserve"> </v>
      </c>
      <c r="B203" t="str">
        <f>Venray!$C$11</f>
        <v xml:space="preserve"> </v>
      </c>
      <c r="C203">
        <v>984</v>
      </c>
      <c r="D203" s="108">
        <f>SUM(Venray!$J$71:$J$72)</f>
        <v>0</v>
      </c>
      <c r="E203" s="61" t="s">
        <v>128</v>
      </c>
      <c r="F203" t="s">
        <v>171</v>
      </c>
    </row>
    <row r="204" spans="1:6" x14ac:dyDescent="0.25">
      <c r="A204" t="str">
        <f>Venray!$C$9</f>
        <v xml:space="preserve"> </v>
      </c>
      <c r="B204" t="str">
        <f>Venray!$C$11</f>
        <v xml:space="preserve"> </v>
      </c>
      <c r="C204">
        <v>984</v>
      </c>
      <c r="D204" s="108">
        <f>SUM(Venray!$J$73:$J$74)</f>
        <v>0</v>
      </c>
      <c r="E204" s="61" t="s">
        <v>132</v>
      </c>
      <c r="F204" t="s">
        <v>171</v>
      </c>
    </row>
    <row r="205" spans="1:6" x14ac:dyDescent="0.25">
      <c r="A205" t="str">
        <f>Venray!$C$9</f>
        <v xml:space="preserve"> </v>
      </c>
      <c r="B205" t="str">
        <f>Venray!$C$11</f>
        <v xml:space="preserve"> </v>
      </c>
      <c r="C205">
        <v>984</v>
      </c>
      <c r="D205" s="108">
        <f>SUM(Venray!$J$78:$J$80)</f>
        <v>0</v>
      </c>
      <c r="E205" s="61" t="s">
        <v>73</v>
      </c>
      <c r="F205" t="s">
        <v>171</v>
      </c>
    </row>
    <row r="206" spans="1:6" x14ac:dyDescent="0.25">
      <c r="A206" t="str">
        <f>Venray!$C$9</f>
        <v xml:space="preserve"> </v>
      </c>
      <c r="B206" t="str">
        <f>Venray!$C$11</f>
        <v xml:space="preserve"> </v>
      </c>
      <c r="C206">
        <v>984</v>
      </c>
      <c r="D206" s="108">
        <f>SUM(Venray!$J$84:$J$86)</f>
        <v>0</v>
      </c>
      <c r="E206" s="61" t="s">
        <v>75</v>
      </c>
      <c r="F206" t="s">
        <v>171</v>
      </c>
    </row>
    <row r="207" spans="1:6" x14ac:dyDescent="0.25">
      <c r="A207" t="str">
        <f>Venray!$C$9</f>
        <v xml:space="preserve"> </v>
      </c>
      <c r="B207" t="str">
        <f>Venray!$C$11</f>
        <v xml:space="preserve"> </v>
      </c>
      <c r="C207">
        <v>984</v>
      </c>
      <c r="D207" s="108">
        <f>SUM(Venray!$J$87:$J$89)</f>
        <v>0</v>
      </c>
      <c r="E207" s="38" t="s">
        <v>76</v>
      </c>
      <c r="F207" t="s">
        <v>171</v>
      </c>
    </row>
    <row r="208" spans="1:6" x14ac:dyDescent="0.25">
      <c r="A208" t="str">
        <f>Venray!$C$9</f>
        <v xml:space="preserve"> </v>
      </c>
      <c r="B208" t="str">
        <f>Venray!$C$11</f>
        <v xml:space="preserve"> </v>
      </c>
      <c r="C208">
        <v>984</v>
      </c>
      <c r="D208" s="108">
        <f>SUM(Venray!J$95:$J277)</f>
        <v>0</v>
      </c>
      <c r="E208" s="38" t="s">
        <v>77</v>
      </c>
      <c r="F208" t="s">
        <v>171</v>
      </c>
    </row>
    <row r="209" spans="1:6" x14ac:dyDescent="0.25">
      <c r="A209" t="str">
        <f>Venray!$C$9</f>
        <v xml:space="preserve"> </v>
      </c>
      <c r="B209" t="str">
        <f>Venray!$C$11</f>
        <v xml:space="preserve"> </v>
      </c>
      <c r="C209">
        <v>984</v>
      </c>
      <c r="D209" s="108">
        <f>SUM(Venray!$J$96:$J$98)</f>
        <v>0</v>
      </c>
      <c r="E209" s="38" t="s">
        <v>78</v>
      </c>
      <c r="F209" t="s">
        <v>171</v>
      </c>
    </row>
    <row r="210" spans="1:6" x14ac:dyDescent="0.25">
      <c r="A210" t="str">
        <f>Venray!$C$9</f>
        <v xml:space="preserve"> </v>
      </c>
      <c r="B210" t="str">
        <f>Venray!$C$11</f>
        <v xml:space="preserve"> </v>
      </c>
      <c r="C210">
        <v>984</v>
      </c>
      <c r="D210" s="108">
        <f>SUM(Venray!$J$99:$J$101)</f>
        <v>0</v>
      </c>
      <c r="E210" s="38" t="s">
        <v>79</v>
      </c>
      <c r="F210" t="s">
        <v>171</v>
      </c>
    </row>
    <row r="211" spans="1:6" x14ac:dyDescent="0.25">
      <c r="A211" t="str">
        <f>Venray!$C$9</f>
        <v xml:space="preserve"> </v>
      </c>
      <c r="B211" t="str">
        <f>Venray!$C$11</f>
        <v xml:space="preserve"> </v>
      </c>
      <c r="C211">
        <v>984</v>
      </c>
      <c r="D211" s="108">
        <f>Venray!$J$103</f>
        <v>0</v>
      </c>
      <c r="E211" s="38" t="s">
        <v>81</v>
      </c>
      <c r="F211" t="s">
        <v>171</v>
      </c>
    </row>
    <row r="212" spans="1:6" x14ac:dyDescent="0.25">
      <c r="A212" t="str">
        <f>Venray!$C$9</f>
        <v xml:space="preserve"> </v>
      </c>
      <c r="B212" t="str">
        <f>Venray!$C$11</f>
        <v xml:space="preserve"> </v>
      </c>
      <c r="C212">
        <v>984</v>
      </c>
      <c r="D212" s="108">
        <f>Venray!$J$104</f>
        <v>0</v>
      </c>
      <c r="E212" s="38" t="s">
        <v>115</v>
      </c>
      <c r="F212" t="s">
        <v>171</v>
      </c>
    </row>
    <row r="213" spans="1:6" x14ac:dyDescent="0.25">
      <c r="A213" t="str">
        <f>Venray!$C$9</f>
        <v xml:space="preserve"> </v>
      </c>
      <c r="B213" t="str">
        <f>Venray!$C$11</f>
        <v xml:space="preserve"> </v>
      </c>
      <c r="C213">
        <v>984</v>
      </c>
      <c r="D213" s="108">
        <f>SUM(Venray!$J$108:$J$110)</f>
        <v>0</v>
      </c>
      <c r="E213" s="38" t="s">
        <v>85</v>
      </c>
      <c r="F213" t="s">
        <v>171</v>
      </c>
    </row>
    <row r="214" spans="1:6" x14ac:dyDescent="0.25">
      <c r="A214" t="str">
        <f>Venray!$C$9</f>
        <v xml:space="preserve"> </v>
      </c>
      <c r="B214" t="str">
        <f>Venray!$C$11</f>
        <v xml:space="preserve"> </v>
      </c>
      <c r="C214">
        <v>984</v>
      </c>
      <c r="D214" s="108">
        <f>SUM(Venray!$J$111:$J$113)</f>
        <v>0</v>
      </c>
      <c r="E214" s="38" t="s">
        <v>86</v>
      </c>
      <c r="F214" t="s">
        <v>171</v>
      </c>
    </row>
    <row r="215" spans="1:6" x14ac:dyDescent="0.25">
      <c r="A215" t="str">
        <f>Venray!$C$9</f>
        <v xml:space="preserve"> </v>
      </c>
      <c r="B215" t="str">
        <f>Venray!$C$11</f>
        <v xml:space="preserve"> </v>
      </c>
      <c r="C215">
        <v>984</v>
      </c>
      <c r="D215" s="108">
        <f>SUM(Venray!$J$114:$J$116)</f>
        <v>0</v>
      </c>
      <c r="E215" s="38" t="s">
        <v>87</v>
      </c>
      <c r="F215" t="s">
        <v>171</v>
      </c>
    </row>
    <row r="216" spans="1:6" x14ac:dyDescent="0.25">
      <c r="A216" t="str">
        <f>Venray!$C$9</f>
        <v xml:space="preserve"> </v>
      </c>
      <c r="B216" t="str">
        <f>Venray!$C$11</f>
        <v xml:space="preserve"> </v>
      </c>
      <c r="C216">
        <v>984</v>
      </c>
      <c r="D216" s="108">
        <f>Venray!$J$118</f>
        <v>0</v>
      </c>
      <c r="E216" s="38" t="s">
        <v>89</v>
      </c>
      <c r="F216" t="s">
        <v>171</v>
      </c>
    </row>
    <row r="217" spans="1:6" x14ac:dyDescent="0.25">
      <c r="A217" t="str">
        <f>Venray!$C$9</f>
        <v xml:space="preserve"> </v>
      </c>
      <c r="B217" t="str">
        <f>Venray!$C$11</f>
        <v xml:space="preserve"> </v>
      </c>
      <c r="C217">
        <v>984</v>
      </c>
      <c r="D217" s="108">
        <f>Venray!$J$119</f>
        <v>0</v>
      </c>
      <c r="E217" s="38" t="s">
        <v>91</v>
      </c>
      <c r="F217" t="s">
        <v>171</v>
      </c>
    </row>
    <row r="218" spans="1:6" x14ac:dyDescent="0.25">
      <c r="A218" t="str">
        <f>Venray!$C$9</f>
        <v xml:space="preserve"> </v>
      </c>
      <c r="B218" t="str">
        <f>Venray!$C$11</f>
        <v xml:space="preserve"> </v>
      </c>
      <c r="C218">
        <v>984</v>
      </c>
      <c r="D218" s="108">
        <f>SUM(Venray!$J$121:$J$123)</f>
        <v>0</v>
      </c>
      <c r="E218" s="38" t="s">
        <v>92</v>
      </c>
      <c r="F218" t="s">
        <v>171</v>
      </c>
    </row>
    <row r="219" spans="1:6" x14ac:dyDescent="0.25">
      <c r="A219" t="str">
        <f>Venray!$C$9</f>
        <v xml:space="preserve"> </v>
      </c>
      <c r="B219" t="str">
        <f>Venray!$C$11</f>
        <v xml:space="preserve"> </v>
      </c>
      <c r="C219">
        <v>984</v>
      </c>
      <c r="D219" s="108">
        <f>SUM(Venray!$J$124:$J$126)</f>
        <v>0</v>
      </c>
      <c r="E219" s="38" t="s">
        <v>93</v>
      </c>
      <c r="F219" t="s">
        <v>171</v>
      </c>
    </row>
    <row r="220" spans="1:6" x14ac:dyDescent="0.25">
      <c r="A220" t="str">
        <f>Venray!$C$9</f>
        <v xml:space="preserve"> </v>
      </c>
      <c r="B220" t="str">
        <f>Venray!$C$11</f>
        <v xml:space="preserve"> </v>
      </c>
      <c r="C220">
        <v>984</v>
      </c>
      <c r="D220" s="108">
        <f>SUM(Venray!$J$127:$J$129)</f>
        <v>0</v>
      </c>
      <c r="E220" s="61" t="s">
        <v>94</v>
      </c>
      <c r="F220" t="s">
        <v>171</v>
      </c>
    </row>
    <row r="221" spans="1:6" x14ac:dyDescent="0.25">
      <c r="A221" t="str">
        <f>Venray!$C$9</f>
        <v xml:space="preserve"> </v>
      </c>
      <c r="B221" t="str">
        <f>Venray!$C$11</f>
        <v xml:space="preserve"> </v>
      </c>
      <c r="C221">
        <v>984</v>
      </c>
      <c r="D221" s="108">
        <f>Venray!$J$131</f>
        <v>0</v>
      </c>
      <c r="E221" s="61" t="s">
        <v>96</v>
      </c>
      <c r="F221" t="s">
        <v>171</v>
      </c>
    </row>
    <row r="222" spans="1:6" x14ac:dyDescent="0.25">
      <c r="A222" t="str">
        <f>Venray!$C$9</f>
        <v xml:space="preserve"> </v>
      </c>
      <c r="B222" t="str">
        <f>Venray!$C$11</f>
        <v xml:space="preserve"> </v>
      </c>
      <c r="C222">
        <v>984</v>
      </c>
      <c r="D222" s="108">
        <f>Venray!$J$132</f>
        <v>0</v>
      </c>
      <c r="E222" s="38" t="s">
        <v>98</v>
      </c>
      <c r="F222" t="s">
        <v>171</v>
      </c>
    </row>
    <row r="223" spans="1:6" x14ac:dyDescent="0.25">
      <c r="A223" t="str">
        <f>Venray!$C$9</f>
        <v xml:space="preserve"> </v>
      </c>
      <c r="B223" t="str">
        <f>Venray!$C$11</f>
        <v xml:space="preserve"> </v>
      </c>
      <c r="C223">
        <v>984</v>
      </c>
      <c r="D223" s="108">
        <f>SUM(Venray!$J$134:$J$136)</f>
        <v>0</v>
      </c>
      <c r="E223" s="38" t="s">
        <v>99</v>
      </c>
      <c r="F223" t="s">
        <v>171</v>
      </c>
    </row>
    <row r="224" spans="1:6" x14ac:dyDescent="0.25">
      <c r="A224" t="str">
        <f>Venray!$C$9</f>
        <v xml:space="preserve"> </v>
      </c>
      <c r="B224" t="str">
        <f>Venray!$C$11</f>
        <v xml:space="preserve"> </v>
      </c>
      <c r="C224">
        <v>984</v>
      </c>
      <c r="D224" s="108">
        <f>SUM(Venray!$J$137:$J$139)</f>
        <v>0</v>
      </c>
      <c r="E224" s="38" t="s">
        <v>100</v>
      </c>
      <c r="F224" t="s">
        <v>171</v>
      </c>
    </row>
    <row r="225" spans="1:6" x14ac:dyDescent="0.25">
      <c r="A225" t="str">
        <f>Venray!$C$9</f>
        <v xml:space="preserve"> </v>
      </c>
      <c r="B225" t="str">
        <f>Venray!$C$11</f>
        <v xml:space="preserve"> </v>
      </c>
      <c r="C225">
        <v>984</v>
      </c>
      <c r="D225" s="108">
        <f>Venray!$J$141</f>
        <v>0</v>
      </c>
      <c r="E225" s="38" t="s">
        <v>102</v>
      </c>
      <c r="F225" t="s">
        <v>171</v>
      </c>
    </row>
    <row r="226" spans="1:6" x14ac:dyDescent="0.25">
      <c r="A226" t="str">
        <f>Venray!$C$9</f>
        <v xml:space="preserve"> </v>
      </c>
      <c r="B226" t="str">
        <f>Venray!$C$11</f>
        <v xml:space="preserve"> </v>
      </c>
      <c r="C226">
        <v>984</v>
      </c>
      <c r="D226" s="108">
        <f>Venray!$J$142</f>
        <v>0</v>
      </c>
      <c r="E226" s="61" t="s">
        <v>104</v>
      </c>
      <c r="F226" t="s">
        <v>171</v>
      </c>
    </row>
    <row r="227" spans="1:6" x14ac:dyDescent="0.25">
      <c r="A227" t="str">
        <f>Venray!$C$9</f>
        <v xml:space="preserve"> </v>
      </c>
      <c r="B227" t="str">
        <f>Venray!$C$11</f>
        <v xml:space="preserve"> </v>
      </c>
      <c r="C227">
        <v>984</v>
      </c>
      <c r="D227" s="108">
        <f>Venray!$J$146</f>
        <v>0</v>
      </c>
      <c r="E227" s="61" t="s">
        <v>111</v>
      </c>
      <c r="F227" t="s">
        <v>171</v>
      </c>
    </row>
    <row r="228" spans="1:6" x14ac:dyDescent="0.25">
      <c r="A228" t="str">
        <f>Venray!$C$9</f>
        <v xml:space="preserve"> </v>
      </c>
      <c r="B228" t="str">
        <f>Venray!$C$11</f>
        <v xml:space="preserve"> </v>
      </c>
      <c r="C228">
        <v>984</v>
      </c>
      <c r="D228" s="108">
        <f>Venray!$J$150</f>
        <v>0</v>
      </c>
      <c r="E228" s="38" t="s">
        <v>106</v>
      </c>
      <c r="F228" t="s">
        <v>171</v>
      </c>
    </row>
    <row r="229" spans="1:6" x14ac:dyDescent="0.25">
      <c r="A229" t="str">
        <f>Venray!$C$9</f>
        <v xml:space="preserve"> </v>
      </c>
      <c r="B229" t="str">
        <f>Venray!$C$11</f>
        <v xml:space="preserve"> </v>
      </c>
      <c r="C229">
        <v>984</v>
      </c>
      <c r="D229" s="108">
        <f>Venray!$J$151</f>
        <v>0</v>
      </c>
      <c r="E229" s="38" t="s">
        <v>107</v>
      </c>
      <c r="F229" t="s">
        <v>171</v>
      </c>
    </row>
    <row r="230" spans="1:6" x14ac:dyDescent="0.25">
      <c r="A230" t="str">
        <f>Venray!$C$9</f>
        <v xml:space="preserve"> </v>
      </c>
      <c r="B230" t="str">
        <f>Venray!$C$11</f>
        <v xml:space="preserve"> </v>
      </c>
      <c r="C230">
        <v>984</v>
      </c>
      <c r="D230" s="108">
        <f>Venray!$J$155</f>
        <v>0</v>
      </c>
      <c r="E230" s="38" t="s">
        <v>108</v>
      </c>
      <c r="F230" t="s">
        <v>171</v>
      </c>
    </row>
    <row r="231" spans="1:6" x14ac:dyDescent="0.25">
      <c r="A231" t="str">
        <f>Venray!$C$9</f>
        <v xml:space="preserve"> </v>
      </c>
      <c r="B231" t="str">
        <f>Venray!$C$11</f>
        <v xml:space="preserve"> </v>
      </c>
      <c r="C231">
        <v>984</v>
      </c>
      <c r="D231" s="108">
        <f>Venray!$J$172</f>
        <v>0</v>
      </c>
      <c r="E231" s="109" t="s">
        <v>3</v>
      </c>
      <c r="F231" t="s">
        <v>171</v>
      </c>
    </row>
    <row r="232" spans="1:6" x14ac:dyDescent="0.25">
      <c r="A232" t="str">
        <f>Bergen!$C$9</f>
        <v xml:space="preserve"> </v>
      </c>
      <c r="B232" t="str">
        <f>Bergen!$C$11</f>
        <v xml:space="preserve"> </v>
      </c>
      <c r="C232">
        <v>893</v>
      </c>
      <c r="D232" s="108">
        <f>Bergen!J21</f>
        <v>0</v>
      </c>
      <c r="E232" s="38" t="s">
        <v>50</v>
      </c>
      <c r="F232" t="s">
        <v>171</v>
      </c>
    </row>
    <row r="233" spans="1:6" x14ac:dyDescent="0.25">
      <c r="A233" t="str">
        <f>Bergen!$C$9</f>
        <v xml:space="preserve"> </v>
      </c>
      <c r="B233" t="str">
        <f>Bergen!$C$11</f>
        <v xml:space="preserve"> </v>
      </c>
      <c r="C233">
        <v>893</v>
      </c>
      <c r="D233" s="108">
        <f>Bergen!J25</f>
        <v>0</v>
      </c>
      <c r="E233" s="38" t="s">
        <v>28</v>
      </c>
      <c r="F233" t="s">
        <v>171</v>
      </c>
    </row>
    <row r="234" spans="1:6" x14ac:dyDescent="0.25">
      <c r="A234" t="str">
        <f>Bergen!$C$9</f>
        <v xml:space="preserve"> </v>
      </c>
      <c r="B234" t="str">
        <f>Bergen!$C$11</f>
        <v xml:space="preserve"> </v>
      </c>
      <c r="C234">
        <v>893</v>
      </c>
      <c r="D234" s="108">
        <f>Bergen!J26</f>
        <v>0</v>
      </c>
      <c r="E234" s="38" t="s">
        <v>29</v>
      </c>
      <c r="F234" t="s">
        <v>171</v>
      </c>
    </row>
    <row r="235" spans="1:6" x14ac:dyDescent="0.25">
      <c r="A235" t="str">
        <f>Bergen!$C$9</f>
        <v xml:space="preserve"> </v>
      </c>
      <c r="B235" t="str">
        <f>Bergen!$C$11</f>
        <v xml:space="preserve"> </v>
      </c>
      <c r="C235">
        <v>893</v>
      </c>
      <c r="D235" s="108">
        <f>Bergen!J27</f>
        <v>0</v>
      </c>
      <c r="E235" s="38" t="s">
        <v>30</v>
      </c>
      <c r="F235" t="s">
        <v>171</v>
      </c>
    </row>
    <row r="236" spans="1:6" x14ac:dyDescent="0.25">
      <c r="A236" t="str">
        <f>Bergen!$C$9</f>
        <v xml:space="preserve"> </v>
      </c>
      <c r="B236" t="str">
        <f>Bergen!$C$11</f>
        <v xml:space="preserve"> </v>
      </c>
      <c r="C236">
        <v>893</v>
      </c>
      <c r="D236" s="108">
        <f>Bergen!J28</f>
        <v>0</v>
      </c>
      <c r="E236" s="38" t="s">
        <v>31</v>
      </c>
      <c r="F236" t="s">
        <v>171</v>
      </c>
    </row>
    <row r="237" spans="1:6" x14ac:dyDescent="0.25">
      <c r="A237" t="str">
        <f>Bergen!$C$9</f>
        <v xml:space="preserve"> </v>
      </c>
      <c r="B237" t="str">
        <f>Bergen!$C$11</f>
        <v xml:space="preserve"> </v>
      </c>
      <c r="C237">
        <v>893</v>
      </c>
      <c r="D237" s="108">
        <f>Bergen!J32</f>
        <v>0</v>
      </c>
      <c r="E237" s="38" t="s">
        <v>33</v>
      </c>
      <c r="F237" t="s">
        <v>171</v>
      </c>
    </row>
    <row r="238" spans="1:6" x14ac:dyDescent="0.25">
      <c r="A238" t="str">
        <f>Bergen!$C$9</f>
        <v xml:space="preserve"> </v>
      </c>
      <c r="B238" t="str">
        <f>Bergen!$C$11</f>
        <v xml:space="preserve"> </v>
      </c>
      <c r="C238">
        <v>893</v>
      </c>
      <c r="D238" s="108">
        <f>Bergen!J36</f>
        <v>0</v>
      </c>
      <c r="E238" s="38" t="s">
        <v>55</v>
      </c>
      <c r="F238" t="s">
        <v>171</v>
      </c>
    </row>
    <row r="239" spans="1:6" x14ac:dyDescent="0.25">
      <c r="A239" t="str">
        <f>Bergen!$C$9</f>
        <v xml:space="preserve"> </v>
      </c>
      <c r="B239" t="str">
        <f>Bergen!$C$11</f>
        <v xml:space="preserve"> </v>
      </c>
      <c r="C239">
        <v>893</v>
      </c>
      <c r="D239" s="108">
        <f>Bergen!J40</f>
        <v>0</v>
      </c>
      <c r="E239" s="38" t="s">
        <v>57</v>
      </c>
      <c r="F239" t="s">
        <v>171</v>
      </c>
    </row>
    <row r="240" spans="1:6" x14ac:dyDescent="0.25">
      <c r="A240" t="str">
        <f>Bergen!$C$9</f>
        <v xml:space="preserve"> </v>
      </c>
      <c r="B240" t="str">
        <f>Bergen!$C$11</f>
        <v xml:space="preserve"> </v>
      </c>
      <c r="C240">
        <v>893</v>
      </c>
      <c r="D240" s="108">
        <f>Bergen!J44</f>
        <v>0</v>
      </c>
      <c r="E240" s="38" t="s">
        <v>60</v>
      </c>
      <c r="F240" t="s">
        <v>171</v>
      </c>
    </row>
    <row r="241" spans="1:6" x14ac:dyDescent="0.25">
      <c r="A241" t="str">
        <f>Bergen!$C$9</f>
        <v xml:space="preserve"> </v>
      </c>
      <c r="B241" t="str">
        <f>Bergen!$C$11</f>
        <v xml:space="preserve"> </v>
      </c>
      <c r="C241">
        <v>893</v>
      </c>
      <c r="D241" s="108">
        <f>Bergen!J45</f>
        <v>0</v>
      </c>
      <c r="E241" s="38" t="s">
        <v>62</v>
      </c>
      <c r="F241" t="s">
        <v>171</v>
      </c>
    </row>
    <row r="242" spans="1:6" x14ac:dyDescent="0.25">
      <c r="A242" t="str">
        <f>Bergen!$C$9</f>
        <v xml:space="preserve"> </v>
      </c>
      <c r="B242" t="str">
        <f>Bergen!$C$11</f>
        <v xml:space="preserve"> </v>
      </c>
      <c r="C242">
        <v>893</v>
      </c>
      <c r="D242" s="108">
        <f>Bergen!J49+Bergen!J56</f>
        <v>0</v>
      </c>
      <c r="E242" s="38" t="s">
        <v>64</v>
      </c>
      <c r="F242" t="s">
        <v>171</v>
      </c>
    </row>
    <row r="243" spans="1:6" x14ac:dyDescent="0.25">
      <c r="A243" t="str">
        <f>Bergen!$C$9</f>
        <v xml:space="preserve"> </v>
      </c>
      <c r="B243" t="str">
        <f>Bergen!$C$11</f>
        <v xml:space="preserve"> </v>
      </c>
      <c r="C243">
        <v>893</v>
      </c>
      <c r="D243" s="108">
        <f>Bergen!J50+Bergen!J57</f>
        <v>0</v>
      </c>
      <c r="E243" s="38" t="s">
        <v>66</v>
      </c>
      <c r="F243" t="s">
        <v>171</v>
      </c>
    </row>
    <row r="244" spans="1:6" x14ac:dyDescent="0.25">
      <c r="A244" t="str">
        <f>Bergen!$C$9</f>
        <v xml:space="preserve"> </v>
      </c>
      <c r="B244" t="str">
        <f>Bergen!$C$11</f>
        <v xml:space="preserve"> </v>
      </c>
      <c r="C244">
        <v>893</v>
      </c>
      <c r="D244" s="108">
        <f>Bergen!J51+Bergen!J58</f>
        <v>0</v>
      </c>
      <c r="E244" s="38" t="s">
        <v>67</v>
      </c>
      <c r="F244" t="s">
        <v>171</v>
      </c>
    </row>
    <row r="245" spans="1:6" x14ac:dyDescent="0.25">
      <c r="A245" t="str">
        <f>Bergen!$C$9</f>
        <v xml:space="preserve"> </v>
      </c>
      <c r="B245" t="str">
        <f>Bergen!$C$11</f>
        <v xml:space="preserve"> </v>
      </c>
      <c r="C245">
        <v>893</v>
      </c>
      <c r="D245" s="108">
        <f>Bergen!J52+Bergen!J59</f>
        <v>0</v>
      </c>
      <c r="E245" s="38" t="s">
        <v>140</v>
      </c>
      <c r="F245" t="s">
        <v>171</v>
      </c>
    </row>
    <row r="246" spans="1:6" x14ac:dyDescent="0.25">
      <c r="A246" t="str">
        <f>Bergen!$C$9</f>
        <v xml:space="preserve"> </v>
      </c>
      <c r="B246" t="str">
        <f>Bergen!$C$11</f>
        <v xml:space="preserve"> </v>
      </c>
      <c r="C246">
        <v>893</v>
      </c>
      <c r="D246" s="108">
        <f>Bergen!J63+Bergen!J64+Bergen!J65+Bergen!J78+Bergen!J85</f>
        <v>0</v>
      </c>
      <c r="E246" s="38" t="s">
        <v>69</v>
      </c>
      <c r="F246" t="s">
        <v>171</v>
      </c>
    </row>
    <row r="247" spans="1:6" x14ac:dyDescent="0.25">
      <c r="A247" t="str">
        <f>Bergen!$C$9</f>
        <v xml:space="preserve"> </v>
      </c>
      <c r="B247" t="str">
        <f>Bergen!$C$11</f>
        <v xml:space="preserve"> </v>
      </c>
      <c r="C247">
        <v>893</v>
      </c>
      <c r="D247" s="108">
        <f>Bergen!J66+Bergen!J67+Bergen!J68+Bergen!J79+Bergen!J86</f>
        <v>0</v>
      </c>
      <c r="E247" s="38" t="s">
        <v>70</v>
      </c>
      <c r="F247" t="s">
        <v>171</v>
      </c>
    </row>
    <row r="248" spans="1:6" x14ac:dyDescent="0.25">
      <c r="A248" t="str">
        <f>Bergen!$C$9</f>
        <v xml:space="preserve"> </v>
      </c>
      <c r="B248" t="str">
        <f>Bergen!$C$11</f>
        <v xml:space="preserve"> </v>
      </c>
      <c r="C248">
        <v>893</v>
      </c>
      <c r="D248" s="108">
        <f>Bergen!J69+Bergen!J70+Bergen!J87</f>
        <v>0</v>
      </c>
      <c r="E248" s="38" t="s">
        <v>71</v>
      </c>
      <c r="F248" t="s">
        <v>171</v>
      </c>
    </row>
    <row r="249" spans="1:6" x14ac:dyDescent="0.25">
      <c r="A249" t="str">
        <f>Bergen!$C$9</f>
        <v xml:space="preserve"> </v>
      </c>
      <c r="B249" t="str">
        <f>Bergen!$C$11</f>
        <v xml:space="preserve"> </v>
      </c>
      <c r="C249">
        <v>893</v>
      </c>
      <c r="D249" s="108">
        <f>Bergen!J71+Bergen!J72+Bergen!J80+Bergen!J88</f>
        <v>0</v>
      </c>
      <c r="E249" s="61" t="s">
        <v>128</v>
      </c>
      <c r="F249" t="s">
        <v>171</v>
      </c>
    </row>
    <row r="250" spans="1:6" x14ac:dyDescent="0.25">
      <c r="A250" t="str">
        <f>Bergen!$C$9</f>
        <v xml:space="preserve"> </v>
      </c>
      <c r="B250" t="str">
        <f>Bergen!$C$11</f>
        <v xml:space="preserve"> </v>
      </c>
      <c r="C250">
        <v>893</v>
      </c>
      <c r="D250" s="108">
        <f>Bergen!J73+Bergen!J74+Bergen!J81+Bergen!J89</f>
        <v>0</v>
      </c>
      <c r="E250" s="61" t="s">
        <v>132</v>
      </c>
      <c r="F250" t="s">
        <v>171</v>
      </c>
    </row>
    <row r="251" spans="1:6" x14ac:dyDescent="0.25">
      <c r="A251" t="str">
        <f>Bergen!$C$9</f>
        <v xml:space="preserve"> </v>
      </c>
      <c r="B251" t="str">
        <f>Bergen!$C$11</f>
        <v xml:space="preserve"> </v>
      </c>
      <c r="C251">
        <v>893</v>
      </c>
      <c r="D251" s="108">
        <f>Bergen!J93+Bergen!J94+Bergen!J95</f>
        <v>0</v>
      </c>
      <c r="E251" s="61" t="s">
        <v>73</v>
      </c>
      <c r="F251" t="s">
        <v>171</v>
      </c>
    </row>
    <row r="252" spans="1:6" x14ac:dyDescent="0.25">
      <c r="A252" t="str">
        <f>Bergen!$C$9</f>
        <v xml:space="preserve"> </v>
      </c>
      <c r="B252" t="str">
        <f>Bergen!$C$11</f>
        <v xml:space="preserve"> </v>
      </c>
      <c r="C252">
        <v>893</v>
      </c>
      <c r="D252" s="108">
        <f>Bergen!J99+Bergen!J104</f>
        <v>0</v>
      </c>
      <c r="E252" s="61" t="s">
        <v>75</v>
      </c>
      <c r="F252" t="s">
        <v>171</v>
      </c>
    </row>
    <row r="253" spans="1:6" x14ac:dyDescent="0.25">
      <c r="A253" t="str">
        <f>Bergen!$C$9</f>
        <v xml:space="preserve"> </v>
      </c>
      <c r="B253" t="str">
        <f>Bergen!$C$11</f>
        <v xml:space="preserve"> </v>
      </c>
      <c r="C253">
        <v>893</v>
      </c>
      <c r="D253" s="108">
        <f>Bergen!J100+Bergen!J105</f>
        <v>0</v>
      </c>
      <c r="E253" s="38" t="s">
        <v>76</v>
      </c>
      <c r="F253" t="s">
        <v>171</v>
      </c>
    </row>
    <row r="254" spans="1:6" x14ac:dyDescent="0.25">
      <c r="A254" t="str">
        <f>Bergen!$C$9</f>
        <v xml:space="preserve"> </v>
      </c>
      <c r="B254" t="str">
        <f>Bergen!$C$11</f>
        <v xml:space="preserve"> </v>
      </c>
      <c r="C254">
        <v>893</v>
      </c>
      <c r="D254" s="108">
        <f>Bergen!J109+Bergen!J110+Bergen!J111+Bergen!J124+Bergen!J133</f>
        <v>0</v>
      </c>
      <c r="E254" s="38" t="s">
        <v>77</v>
      </c>
      <c r="F254" t="s">
        <v>171</v>
      </c>
    </row>
    <row r="255" spans="1:6" x14ac:dyDescent="0.25">
      <c r="A255" t="str">
        <f>Bergen!$C$9</f>
        <v xml:space="preserve"> </v>
      </c>
      <c r="B255" t="str">
        <f>Bergen!$C$11</f>
        <v xml:space="preserve"> </v>
      </c>
      <c r="C255">
        <v>893</v>
      </c>
      <c r="D255" s="108">
        <f>Bergen!J112+Bergen!J113+Bergen!J114+Bergen!J125+Bergen!J134</f>
        <v>0</v>
      </c>
      <c r="E255" s="38" t="s">
        <v>78</v>
      </c>
      <c r="F255" t="s">
        <v>171</v>
      </c>
    </row>
    <row r="256" spans="1:6" x14ac:dyDescent="0.25">
      <c r="A256" t="str">
        <f>Bergen!$C$9</f>
        <v xml:space="preserve"> </v>
      </c>
      <c r="B256" t="str">
        <f>Bergen!$C$11</f>
        <v xml:space="preserve"> </v>
      </c>
      <c r="C256">
        <v>893</v>
      </c>
      <c r="D256" s="108">
        <f>Bergen!J115+Bergen!J116+Bergen!J117+Bergen!J126+Bergen!J135</f>
        <v>0</v>
      </c>
      <c r="E256" s="38" t="s">
        <v>79</v>
      </c>
      <c r="F256" t="s">
        <v>171</v>
      </c>
    </row>
    <row r="257" spans="1:6" x14ac:dyDescent="0.25">
      <c r="A257" t="str">
        <f>Bergen!$C$9</f>
        <v xml:space="preserve"> </v>
      </c>
      <c r="B257" t="str">
        <f>Bergen!$C$11</f>
        <v xml:space="preserve"> </v>
      </c>
      <c r="C257">
        <v>893</v>
      </c>
      <c r="D257" s="108">
        <f>Bergen!J119+Bergen!J128</f>
        <v>0</v>
      </c>
      <c r="E257" s="38" t="s">
        <v>81</v>
      </c>
      <c r="F257" t="s">
        <v>171</v>
      </c>
    </row>
    <row r="258" spans="1:6" x14ac:dyDescent="0.25">
      <c r="A258" t="str">
        <f>Bergen!$C$9</f>
        <v xml:space="preserve"> </v>
      </c>
      <c r="B258" t="str">
        <f>Bergen!$C$11</f>
        <v xml:space="preserve"> </v>
      </c>
      <c r="C258">
        <v>893</v>
      </c>
      <c r="D258" s="108">
        <f>Bergen!J120+Bergen!J129</f>
        <v>0</v>
      </c>
      <c r="E258" s="38" t="s">
        <v>115</v>
      </c>
      <c r="F258" t="s">
        <v>171</v>
      </c>
    </row>
    <row r="259" spans="1:6" x14ac:dyDescent="0.25">
      <c r="A259" t="str">
        <f>Bergen!$C$9</f>
        <v xml:space="preserve"> </v>
      </c>
      <c r="B259" t="str">
        <f>Bergen!$C$11</f>
        <v xml:space="preserve"> </v>
      </c>
      <c r="C259">
        <v>893</v>
      </c>
      <c r="D259" s="108">
        <f>Bergen!J154+Bergen!J176</f>
        <v>0</v>
      </c>
      <c r="E259" s="38" t="s">
        <v>85</v>
      </c>
      <c r="F259" t="s">
        <v>171</v>
      </c>
    </row>
    <row r="260" spans="1:6" x14ac:dyDescent="0.25">
      <c r="A260" t="str">
        <f>Bergen!$C$9</f>
        <v xml:space="preserve"> </v>
      </c>
      <c r="B260" t="str">
        <f>Bergen!$C$11</f>
        <v xml:space="preserve"> </v>
      </c>
      <c r="C260">
        <v>893</v>
      </c>
      <c r="D260" s="108">
        <f>Bergen!J155+Bergen!J177</f>
        <v>0</v>
      </c>
      <c r="E260" s="38" t="s">
        <v>86</v>
      </c>
      <c r="F260" t="s">
        <v>171</v>
      </c>
    </row>
    <row r="261" spans="1:6" x14ac:dyDescent="0.25">
      <c r="A261" t="str">
        <f>Bergen!$C$9</f>
        <v xml:space="preserve"> </v>
      </c>
      <c r="B261" t="str">
        <f>Bergen!$C$11</f>
        <v xml:space="preserve"> </v>
      </c>
      <c r="C261">
        <v>893</v>
      </c>
      <c r="D261" s="108">
        <f>Bergen!J156+Bergen!J178</f>
        <v>0</v>
      </c>
      <c r="E261" s="38" t="s">
        <v>87</v>
      </c>
      <c r="F261" t="s">
        <v>171</v>
      </c>
    </row>
    <row r="262" spans="1:6" x14ac:dyDescent="0.25">
      <c r="A262" t="str">
        <f>Bergen!$C$9</f>
        <v xml:space="preserve"> </v>
      </c>
      <c r="B262" t="str">
        <f>Bergen!$C$11</f>
        <v xml:space="preserve"> </v>
      </c>
      <c r="C262">
        <v>893</v>
      </c>
      <c r="D262" s="108">
        <f>Bergen!J158</f>
        <v>0</v>
      </c>
      <c r="E262" s="38" t="s">
        <v>89</v>
      </c>
      <c r="F262" t="s">
        <v>171</v>
      </c>
    </row>
    <row r="263" spans="1:6" x14ac:dyDescent="0.25">
      <c r="A263" t="str">
        <f>Bergen!$C$9</f>
        <v xml:space="preserve"> </v>
      </c>
      <c r="B263" t="str">
        <f>Bergen!$C$11</f>
        <v xml:space="preserve"> </v>
      </c>
      <c r="C263">
        <v>893</v>
      </c>
      <c r="D263" s="108">
        <f>Bergen!J159</f>
        <v>0</v>
      </c>
      <c r="E263" s="38" t="s">
        <v>91</v>
      </c>
      <c r="F263" t="s">
        <v>171</v>
      </c>
    </row>
    <row r="264" spans="1:6" x14ac:dyDescent="0.25">
      <c r="A264" t="str">
        <f>Bergen!$C$9</f>
        <v xml:space="preserve"> </v>
      </c>
      <c r="B264" t="str">
        <f>Bergen!$C$11</f>
        <v xml:space="preserve"> </v>
      </c>
      <c r="C264">
        <v>893</v>
      </c>
      <c r="D264" s="108">
        <f>Bergen!J139+Bergen!J140+Bergen!J141+Bergen!J161+Bergen!J179</f>
        <v>0</v>
      </c>
      <c r="E264" s="38" t="s">
        <v>92</v>
      </c>
      <c r="F264" t="s">
        <v>171</v>
      </c>
    </row>
    <row r="265" spans="1:6" x14ac:dyDescent="0.25">
      <c r="A265" t="str">
        <f>Bergen!$C$9</f>
        <v xml:space="preserve"> </v>
      </c>
      <c r="B265" t="str">
        <f>Bergen!$C$11</f>
        <v xml:space="preserve"> </v>
      </c>
      <c r="C265">
        <v>893</v>
      </c>
      <c r="D265" s="108">
        <f>Bergen!J142+Bergen!J143+Bergen!J144+Bergen!J162+Bergen!J180</f>
        <v>0</v>
      </c>
      <c r="E265" s="38" t="s">
        <v>93</v>
      </c>
      <c r="F265" t="s">
        <v>171</v>
      </c>
    </row>
    <row r="266" spans="1:6" x14ac:dyDescent="0.25">
      <c r="A266" t="str">
        <f>Bergen!$C$9</f>
        <v xml:space="preserve"> </v>
      </c>
      <c r="B266" t="str">
        <f>Bergen!$C$11</f>
        <v xml:space="preserve"> </v>
      </c>
      <c r="C266">
        <v>893</v>
      </c>
      <c r="D266" s="108">
        <f>Bergen!J145+Bergen!J146+Bergen!J147+Bergen!J163+Bergen!J181</f>
        <v>0</v>
      </c>
      <c r="E266" s="61" t="s">
        <v>94</v>
      </c>
      <c r="F266" t="s">
        <v>171</v>
      </c>
    </row>
    <row r="267" spans="1:6" x14ac:dyDescent="0.25">
      <c r="A267" t="str">
        <f>Bergen!$C$9</f>
        <v xml:space="preserve"> </v>
      </c>
      <c r="B267" t="str">
        <f>Bergen!$C$11</f>
        <v xml:space="preserve"> </v>
      </c>
      <c r="C267">
        <v>893</v>
      </c>
      <c r="D267" s="108">
        <f>Bergen!J149+Bergen!J165</f>
        <v>0</v>
      </c>
      <c r="E267" s="61" t="s">
        <v>96</v>
      </c>
      <c r="F267" t="s">
        <v>171</v>
      </c>
    </row>
    <row r="268" spans="1:6" x14ac:dyDescent="0.25">
      <c r="A268" t="str">
        <f>Bergen!$C$9</f>
        <v xml:space="preserve"> </v>
      </c>
      <c r="B268" t="str">
        <f>Bergen!$C$11</f>
        <v xml:space="preserve"> </v>
      </c>
      <c r="C268">
        <v>893</v>
      </c>
      <c r="D268" s="108">
        <f>Bergen!J150+Bergen!J166</f>
        <v>0</v>
      </c>
      <c r="E268" s="38" t="s">
        <v>98</v>
      </c>
      <c r="F268" t="s">
        <v>171</v>
      </c>
    </row>
    <row r="269" spans="1:6" x14ac:dyDescent="0.25">
      <c r="A269" t="str">
        <f>Bergen!$C$9</f>
        <v xml:space="preserve"> </v>
      </c>
      <c r="B269" t="str">
        <f>Bergen!$C$11</f>
        <v xml:space="preserve"> </v>
      </c>
      <c r="C269">
        <v>893</v>
      </c>
      <c r="D269" s="108">
        <f>Bergen!J168+Bergen!J182</f>
        <v>0</v>
      </c>
      <c r="E269" s="38" t="s">
        <v>99</v>
      </c>
      <c r="F269" t="s">
        <v>171</v>
      </c>
    </row>
    <row r="270" spans="1:6" x14ac:dyDescent="0.25">
      <c r="A270" t="str">
        <f>Bergen!$C$9</f>
        <v xml:space="preserve"> </v>
      </c>
      <c r="B270" t="str">
        <f>Bergen!$C$11</f>
        <v xml:space="preserve"> </v>
      </c>
      <c r="C270">
        <v>893</v>
      </c>
      <c r="D270" s="108">
        <f>Bergen!J169+Bergen!J183</f>
        <v>0</v>
      </c>
      <c r="E270" s="38" t="s">
        <v>100</v>
      </c>
      <c r="F270" t="s">
        <v>171</v>
      </c>
    </row>
    <row r="271" spans="1:6" x14ac:dyDescent="0.25">
      <c r="A271" t="str">
        <f>Bergen!$C$9</f>
        <v xml:space="preserve"> </v>
      </c>
      <c r="B271" t="str">
        <f>Bergen!$C$11</f>
        <v xml:space="preserve"> </v>
      </c>
      <c r="C271">
        <v>893</v>
      </c>
      <c r="D271" s="108">
        <f>Bergen!J171</f>
        <v>0</v>
      </c>
      <c r="E271" s="38" t="s">
        <v>102</v>
      </c>
      <c r="F271" t="s">
        <v>171</v>
      </c>
    </row>
    <row r="272" spans="1:6" x14ac:dyDescent="0.25">
      <c r="A272" t="str">
        <f>Bergen!$C$9</f>
        <v xml:space="preserve"> </v>
      </c>
      <c r="B272" t="str">
        <f>Bergen!$C$11</f>
        <v xml:space="preserve"> </v>
      </c>
      <c r="C272">
        <v>893</v>
      </c>
      <c r="D272" s="108">
        <f>Bergen!J172</f>
        <v>0</v>
      </c>
      <c r="E272" s="61" t="s">
        <v>104</v>
      </c>
      <c r="F272" t="s">
        <v>171</v>
      </c>
    </row>
    <row r="273" spans="1:6" x14ac:dyDescent="0.25">
      <c r="A273" t="str">
        <f>Bergen!$C$9</f>
        <v xml:space="preserve"> </v>
      </c>
      <c r="B273" t="str">
        <f>Bergen!$C$11</f>
        <v xml:space="preserve"> </v>
      </c>
      <c r="C273">
        <v>893</v>
      </c>
      <c r="D273" s="108">
        <f>Bergen!J187</f>
        <v>0</v>
      </c>
      <c r="E273" s="61" t="s">
        <v>111</v>
      </c>
      <c r="F273" t="s">
        <v>171</v>
      </c>
    </row>
    <row r="274" spans="1:6" x14ac:dyDescent="0.25">
      <c r="A274" t="str">
        <f>Bergen!$C$9</f>
        <v xml:space="preserve"> </v>
      </c>
      <c r="B274" t="str">
        <f>Bergen!$C$11</f>
        <v xml:space="preserve"> </v>
      </c>
      <c r="C274">
        <v>893</v>
      </c>
      <c r="D274" s="108">
        <f>Bergen!J191</f>
        <v>0</v>
      </c>
      <c r="E274" s="38" t="s">
        <v>106</v>
      </c>
      <c r="F274" t="s">
        <v>171</v>
      </c>
    </row>
    <row r="275" spans="1:6" x14ac:dyDescent="0.25">
      <c r="A275" t="str">
        <f>Bergen!$C$9</f>
        <v xml:space="preserve"> </v>
      </c>
      <c r="B275" t="str">
        <f>Bergen!$C$11</f>
        <v xml:space="preserve"> </v>
      </c>
      <c r="C275">
        <v>893</v>
      </c>
      <c r="D275" s="108">
        <f>Bergen!J192</f>
        <v>0</v>
      </c>
      <c r="E275" s="38" t="s">
        <v>107</v>
      </c>
      <c r="F275" t="s">
        <v>171</v>
      </c>
    </row>
    <row r="276" spans="1:6" x14ac:dyDescent="0.25">
      <c r="A276" t="str">
        <f>Bergen!$C$9</f>
        <v xml:space="preserve"> </v>
      </c>
      <c r="B276" t="str">
        <f>Bergen!$C$11</f>
        <v xml:space="preserve"> </v>
      </c>
      <c r="C276">
        <v>893</v>
      </c>
      <c r="D276" s="108">
        <f>Bergen!J196</f>
        <v>0</v>
      </c>
      <c r="E276" s="38" t="s">
        <v>108</v>
      </c>
      <c r="F276" t="s">
        <v>171</v>
      </c>
    </row>
    <row r="277" spans="1:6" x14ac:dyDescent="0.25">
      <c r="A277" t="str">
        <f>Bergen!$C$9</f>
        <v xml:space="preserve"> </v>
      </c>
      <c r="B277" t="str">
        <f>Bergen!$C$11</f>
        <v xml:space="preserve"> </v>
      </c>
      <c r="C277">
        <v>893</v>
      </c>
      <c r="D277" s="108">
        <f>Bergen!J213</f>
        <v>0</v>
      </c>
      <c r="E277" s="109" t="s">
        <v>3</v>
      </c>
      <c r="F277" t="s">
        <v>171</v>
      </c>
    </row>
    <row r="278" spans="1:6" x14ac:dyDescent="0.25">
      <c r="A278" t="str">
        <f>Venlo!$C$9</f>
        <v xml:space="preserve"> </v>
      </c>
      <c r="B278" t="str">
        <f>Venlo!$C$11</f>
        <v xml:space="preserve"> </v>
      </c>
      <c r="C278">
        <v>983</v>
      </c>
      <c r="D278" s="108">
        <f>Venlo!J21</f>
        <v>0</v>
      </c>
      <c r="E278" s="38" t="s">
        <v>50</v>
      </c>
      <c r="F278" t="s">
        <v>171</v>
      </c>
    </row>
    <row r="279" spans="1:6" x14ac:dyDescent="0.25">
      <c r="A279" t="str">
        <f>Venlo!$C$9</f>
        <v xml:space="preserve"> </v>
      </c>
      <c r="B279" t="str">
        <f>Venlo!$C$11</f>
        <v xml:space="preserve"> </v>
      </c>
      <c r="C279">
        <v>983</v>
      </c>
      <c r="D279" s="108">
        <f>Venlo!J25</f>
        <v>0</v>
      </c>
      <c r="E279" s="38" t="s">
        <v>28</v>
      </c>
      <c r="F279" t="s">
        <v>171</v>
      </c>
    </row>
    <row r="280" spans="1:6" x14ac:dyDescent="0.25">
      <c r="A280" t="str">
        <f>Venlo!$C$9</f>
        <v xml:space="preserve"> </v>
      </c>
      <c r="B280" t="str">
        <f>Venlo!$C$11</f>
        <v xml:space="preserve"> </v>
      </c>
      <c r="C280">
        <v>983</v>
      </c>
      <c r="D280" s="108">
        <f>Venlo!J26</f>
        <v>0</v>
      </c>
      <c r="E280" s="38" t="s">
        <v>29</v>
      </c>
      <c r="F280" t="s">
        <v>171</v>
      </c>
    </row>
    <row r="281" spans="1:6" x14ac:dyDescent="0.25">
      <c r="A281" t="str">
        <f>Venlo!$C$9</f>
        <v xml:space="preserve"> </v>
      </c>
      <c r="B281" t="str">
        <f>Venlo!$C$11</f>
        <v xml:space="preserve"> </v>
      </c>
      <c r="C281">
        <v>983</v>
      </c>
      <c r="D281" s="108">
        <f>Venlo!J27</f>
        <v>0</v>
      </c>
      <c r="E281" s="38" t="s">
        <v>30</v>
      </c>
      <c r="F281" t="s">
        <v>171</v>
      </c>
    </row>
    <row r="282" spans="1:6" x14ac:dyDescent="0.25">
      <c r="A282" t="str">
        <f>Venlo!$C$9</f>
        <v xml:space="preserve"> </v>
      </c>
      <c r="B282" t="str">
        <f>Venlo!$C$11</f>
        <v xml:space="preserve"> </v>
      </c>
      <c r="C282">
        <v>983</v>
      </c>
      <c r="D282" s="108">
        <f>Venlo!J28</f>
        <v>0</v>
      </c>
      <c r="E282" s="38" t="s">
        <v>31</v>
      </c>
      <c r="F282" t="s">
        <v>171</v>
      </c>
    </row>
    <row r="283" spans="1:6" x14ac:dyDescent="0.25">
      <c r="A283" t="str">
        <f>Venlo!$C$9</f>
        <v xml:space="preserve"> </v>
      </c>
      <c r="B283" t="str">
        <f>Venlo!$C$11</f>
        <v xml:space="preserve"> </v>
      </c>
      <c r="C283">
        <v>983</v>
      </c>
      <c r="D283" s="108">
        <f>Venlo!J32</f>
        <v>0</v>
      </c>
      <c r="E283" s="38" t="s">
        <v>33</v>
      </c>
      <c r="F283" t="s">
        <v>171</v>
      </c>
    </row>
    <row r="284" spans="1:6" x14ac:dyDescent="0.25">
      <c r="A284" t="str">
        <f>Venlo!$C$9</f>
        <v xml:space="preserve"> </v>
      </c>
      <c r="B284" t="str">
        <f>Venlo!$C$11</f>
        <v xml:space="preserve"> </v>
      </c>
      <c r="C284">
        <v>983</v>
      </c>
      <c r="D284" s="108">
        <f>Venlo!J36</f>
        <v>0</v>
      </c>
      <c r="E284" s="38" t="s">
        <v>55</v>
      </c>
      <c r="F284" t="s">
        <v>171</v>
      </c>
    </row>
    <row r="285" spans="1:6" x14ac:dyDescent="0.25">
      <c r="A285" t="str">
        <f>Venlo!$C$9</f>
        <v xml:space="preserve"> </v>
      </c>
      <c r="B285" t="str">
        <f>Venlo!$C$11</f>
        <v xml:space="preserve"> </v>
      </c>
      <c r="C285">
        <v>983</v>
      </c>
      <c r="D285" s="108">
        <f>Venlo!J40</f>
        <v>0</v>
      </c>
      <c r="E285" s="38" t="s">
        <v>57</v>
      </c>
      <c r="F285" t="s">
        <v>171</v>
      </c>
    </row>
    <row r="286" spans="1:6" x14ac:dyDescent="0.25">
      <c r="A286" t="str">
        <f>Venlo!$C$9</f>
        <v xml:space="preserve"> </v>
      </c>
      <c r="B286" t="str">
        <f>Venlo!$C$11</f>
        <v xml:space="preserve"> </v>
      </c>
      <c r="C286">
        <v>983</v>
      </c>
      <c r="D286" s="108">
        <f>Venlo!J44</f>
        <v>0</v>
      </c>
      <c r="E286" s="38" t="s">
        <v>60</v>
      </c>
      <c r="F286" t="s">
        <v>171</v>
      </c>
    </row>
    <row r="287" spans="1:6" x14ac:dyDescent="0.25">
      <c r="A287" t="str">
        <f>Venlo!$C$9</f>
        <v xml:space="preserve"> </v>
      </c>
      <c r="B287" t="str">
        <f>Venlo!$C$11</f>
        <v xml:space="preserve"> </v>
      </c>
      <c r="C287">
        <v>983</v>
      </c>
      <c r="D287" s="108">
        <f>Venlo!J45</f>
        <v>0</v>
      </c>
      <c r="E287" s="38" t="s">
        <v>62</v>
      </c>
      <c r="F287" t="s">
        <v>171</v>
      </c>
    </row>
    <row r="288" spans="1:6" x14ac:dyDescent="0.25">
      <c r="A288" t="str">
        <f>Venlo!$C$9</f>
        <v xml:space="preserve"> </v>
      </c>
      <c r="B288" t="str">
        <f>Venlo!$C$11</f>
        <v xml:space="preserve"> </v>
      </c>
      <c r="C288">
        <v>983</v>
      </c>
      <c r="D288" s="108">
        <f>Venlo!J49+Venlo!J56</f>
        <v>0</v>
      </c>
      <c r="E288" s="38" t="s">
        <v>64</v>
      </c>
      <c r="F288" t="s">
        <v>171</v>
      </c>
    </row>
    <row r="289" spans="1:6" x14ac:dyDescent="0.25">
      <c r="A289" t="str">
        <f>Venlo!$C$9</f>
        <v xml:space="preserve"> </v>
      </c>
      <c r="B289" t="str">
        <f>Venlo!$C$11</f>
        <v xml:space="preserve"> </v>
      </c>
      <c r="C289">
        <v>983</v>
      </c>
      <c r="D289" s="108">
        <f>Venlo!J50+Venlo!J57</f>
        <v>0</v>
      </c>
      <c r="E289" s="38" t="s">
        <v>66</v>
      </c>
      <c r="F289" t="s">
        <v>171</v>
      </c>
    </row>
    <row r="290" spans="1:6" x14ac:dyDescent="0.25">
      <c r="A290" t="str">
        <f>Venlo!$C$9</f>
        <v xml:space="preserve"> </v>
      </c>
      <c r="B290" t="str">
        <f>Venlo!$C$11</f>
        <v xml:space="preserve"> </v>
      </c>
      <c r="C290">
        <v>983</v>
      </c>
      <c r="D290" s="108">
        <f>Venlo!J51+Venlo!J58</f>
        <v>0</v>
      </c>
      <c r="E290" s="38" t="s">
        <v>67</v>
      </c>
      <c r="F290" t="s">
        <v>171</v>
      </c>
    </row>
    <row r="291" spans="1:6" x14ac:dyDescent="0.25">
      <c r="A291" t="str">
        <f>Venlo!$C$9</f>
        <v xml:space="preserve"> </v>
      </c>
      <c r="B291" t="str">
        <f>Venlo!$C$11</f>
        <v xml:space="preserve"> </v>
      </c>
      <c r="C291">
        <v>983</v>
      </c>
      <c r="D291" s="108">
        <f>Venlo!J52+Venlo!J59</f>
        <v>0</v>
      </c>
      <c r="E291" s="38" t="s">
        <v>140</v>
      </c>
      <c r="F291" t="s">
        <v>171</v>
      </c>
    </row>
    <row r="292" spans="1:6" x14ac:dyDescent="0.25">
      <c r="A292" t="str">
        <f>Venlo!$C$9</f>
        <v xml:space="preserve"> </v>
      </c>
      <c r="B292" t="str">
        <f>Venlo!$C$11</f>
        <v xml:space="preserve"> </v>
      </c>
      <c r="C292">
        <v>983</v>
      </c>
      <c r="D292" s="108">
        <f>Venlo!J63+Venlo!J70</f>
        <v>0</v>
      </c>
      <c r="E292" s="38" t="s">
        <v>69</v>
      </c>
      <c r="F292" t="s">
        <v>171</v>
      </c>
    </row>
    <row r="293" spans="1:6" x14ac:dyDescent="0.25">
      <c r="A293" t="str">
        <f>Venlo!$C$9</f>
        <v xml:space="preserve"> </v>
      </c>
      <c r="B293" t="str">
        <f>Venlo!$C$11</f>
        <v xml:space="preserve"> </v>
      </c>
      <c r="C293">
        <v>983</v>
      </c>
      <c r="D293" s="108">
        <f>Venlo!J64+Venlo!J71</f>
        <v>0</v>
      </c>
      <c r="E293" s="38" t="s">
        <v>70</v>
      </c>
      <c r="F293" t="s">
        <v>171</v>
      </c>
    </row>
    <row r="294" spans="1:6" x14ac:dyDescent="0.25">
      <c r="A294" t="str">
        <f>Venlo!$C$9</f>
        <v xml:space="preserve"> </v>
      </c>
      <c r="B294" t="str">
        <f>Venlo!$C$11</f>
        <v xml:space="preserve"> </v>
      </c>
      <c r="C294">
        <v>983</v>
      </c>
      <c r="D294" s="108">
        <f>Venlo!J72</f>
        <v>0</v>
      </c>
      <c r="E294" s="38" t="s">
        <v>71</v>
      </c>
      <c r="F294" t="s">
        <v>171</v>
      </c>
    </row>
    <row r="295" spans="1:6" x14ac:dyDescent="0.25">
      <c r="A295" t="str">
        <f>Venlo!$C$9</f>
        <v xml:space="preserve"> </v>
      </c>
      <c r="B295" t="str">
        <f>Venlo!$C$11</f>
        <v xml:space="preserve"> </v>
      </c>
      <c r="C295">
        <v>983</v>
      </c>
      <c r="D295" s="108">
        <f>Venlo!J65+Venlo!J73</f>
        <v>0</v>
      </c>
      <c r="E295" s="61" t="s">
        <v>128</v>
      </c>
      <c r="F295" t="s">
        <v>171</v>
      </c>
    </row>
    <row r="296" spans="1:6" x14ac:dyDescent="0.25">
      <c r="A296" t="str">
        <f>Venlo!$C$9</f>
        <v xml:space="preserve"> </v>
      </c>
      <c r="B296" t="str">
        <f>Venlo!$C$11</f>
        <v xml:space="preserve"> </v>
      </c>
      <c r="C296">
        <v>983</v>
      </c>
      <c r="D296" s="108">
        <f>Venlo!J66+Venlo!J74</f>
        <v>0</v>
      </c>
      <c r="E296" s="61" t="s">
        <v>132</v>
      </c>
      <c r="F296" t="s">
        <v>171</v>
      </c>
    </row>
    <row r="297" spans="1:6" x14ac:dyDescent="0.25">
      <c r="A297" t="str">
        <f>Venlo!$C$9</f>
        <v xml:space="preserve"> </v>
      </c>
      <c r="B297" t="str">
        <f>Venlo!$C$11</f>
        <v xml:space="preserve"> </v>
      </c>
      <c r="C297">
        <v>983</v>
      </c>
      <c r="D297" s="108">
        <f>Venlo!J78+Venlo!J83</f>
        <v>0</v>
      </c>
      <c r="E297" s="61" t="s">
        <v>75</v>
      </c>
      <c r="F297" t="s">
        <v>171</v>
      </c>
    </row>
    <row r="298" spans="1:6" x14ac:dyDescent="0.25">
      <c r="A298" t="str">
        <f>Venlo!$C$9</f>
        <v xml:space="preserve"> </v>
      </c>
      <c r="B298" t="str">
        <f>Venlo!$C$11</f>
        <v xml:space="preserve"> </v>
      </c>
      <c r="C298">
        <v>983</v>
      </c>
      <c r="D298" s="108">
        <f>Venlo!J79+Venlo!J84</f>
        <v>0</v>
      </c>
      <c r="E298" s="38" t="s">
        <v>76</v>
      </c>
      <c r="F298" t="s">
        <v>171</v>
      </c>
    </row>
    <row r="299" spans="1:6" x14ac:dyDescent="0.25">
      <c r="A299" t="str">
        <f>Venlo!$C$9</f>
        <v xml:space="preserve"> </v>
      </c>
      <c r="B299" t="str">
        <f>Venlo!$C$11</f>
        <v xml:space="preserve"> </v>
      </c>
      <c r="C299">
        <v>983</v>
      </c>
      <c r="D299" s="108">
        <f>Venlo!J88+Venlo!J97</f>
        <v>0</v>
      </c>
      <c r="E299" s="38" t="s">
        <v>77</v>
      </c>
      <c r="F299" t="s">
        <v>171</v>
      </c>
    </row>
    <row r="300" spans="1:6" x14ac:dyDescent="0.25">
      <c r="A300" t="str">
        <f>Venlo!$C$9</f>
        <v xml:space="preserve"> </v>
      </c>
      <c r="B300" t="str">
        <f>Venlo!$C$11</f>
        <v xml:space="preserve"> </v>
      </c>
      <c r="C300">
        <v>983</v>
      </c>
      <c r="D300" s="108">
        <f>Venlo!J89+Venlo!J98</f>
        <v>0</v>
      </c>
      <c r="E300" s="38" t="s">
        <v>78</v>
      </c>
      <c r="F300" t="s">
        <v>171</v>
      </c>
    </row>
    <row r="301" spans="1:6" x14ac:dyDescent="0.25">
      <c r="A301" t="str">
        <f>Venlo!$C$9</f>
        <v xml:space="preserve"> </v>
      </c>
      <c r="B301" t="str">
        <f>Venlo!$C$11</f>
        <v xml:space="preserve"> </v>
      </c>
      <c r="C301">
        <v>983</v>
      </c>
      <c r="D301" s="108">
        <f>Venlo!J90+Venlo!J99</f>
        <v>0</v>
      </c>
      <c r="E301" s="38" t="s">
        <v>79</v>
      </c>
      <c r="F301" t="s">
        <v>171</v>
      </c>
    </row>
    <row r="302" spans="1:6" x14ac:dyDescent="0.25">
      <c r="A302" t="str">
        <f>Venlo!$C$9</f>
        <v xml:space="preserve"> </v>
      </c>
      <c r="B302" t="str">
        <f>Venlo!$C$11</f>
        <v xml:space="preserve"> </v>
      </c>
      <c r="C302">
        <v>983</v>
      </c>
      <c r="D302" s="108">
        <f>Venlo!J92</f>
        <v>0</v>
      </c>
      <c r="E302" s="38" t="s">
        <v>81</v>
      </c>
      <c r="F302" t="s">
        <v>171</v>
      </c>
    </row>
    <row r="303" spans="1:6" x14ac:dyDescent="0.25">
      <c r="A303" t="str">
        <f>Venlo!$C$9</f>
        <v xml:space="preserve"> </v>
      </c>
      <c r="B303" t="str">
        <f>Venlo!$C$11</f>
        <v xml:space="preserve"> </v>
      </c>
      <c r="C303">
        <v>983</v>
      </c>
      <c r="D303" s="108">
        <f>Venlo!J93</f>
        <v>0</v>
      </c>
      <c r="E303" s="38" t="s">
        <v>115</v>
      </c>
      <c r="F303" t="s">
        <v>171</v>
      </c>
    </row>
    <row r="304" spans="1:6" x14ac:dyDescent="0.25">
      <c r="A304" t="str">
        <f>Venlo!$C$9</f>
        <v xml:space="preserve"> </v>
      </c>
      <c r="B304" t="str">
        <f>Venlo!$C$11</f>
        <v xml:space="preserve"> </v>
      </c>
      <c r="C304">
        <v>983</v>
      </c>
      <c r="D304" s="108">
        <f>Venlo!J103+Venlo!J125</f>
        <v>0</v>
      </c>
      <c r="E304" s="38" t="s">
        <v>85</v>
      </c>
      <c r="F304" t="s">
        <v>171</v>
      </c>
    </row>
    <row r="305" spans="1:6" x14ac:dyDescent="0.25">
      <c r="A305" t="str">
        <f>Venlo!$C$9</f>
        <v xml:space="preserve"> </v>
      </c>
      <c r="B305" t="str">
        <f>Venlo!$C$11</f>
        <v xml:space="preserve"> </v>
      </c>
      <c r="C305">
        <v>983</v>
      </c>
      <c r="D305" s="108">
        <f>Venlo!J104+Venlo!J126</f>
        <v>0</v>
      </c>
      <c r="E305" s="38" t="s">
        <v>86</v>
      </c>
      <c r="F305" t="s">
        <v>171</v>
      </c>
    </row>
    <row r="306" spans="1:6" x14ac:dyDescent="0.25">
      <c r="A306" t="str">
        <f>Venlo!$C$9</f>
        <v xml:space="preserve"> </v>
      </c>
      <c r="B306" t="str">
        <f>Venlo!$C$11</f>
        <v xml:space="preserve"> </v>
      </c>
      <c r="C306">
        <v>983</v>
      </c>
      <c r="D306" s="108">
        <f>Venlo!J105+Venlo!J127</f>
        <v>0</v>
      </c>
      <c r="E306" s="38" t="s">
        <v>87</v>
      </c>
      <c r="F306" t="s">
        <v>171</v>
      </c>
    </row>
    <row r="307" spans="1:6" x14ac:dyDescent="0.25">
      <c r="A307" t="str">
        <f>Venlo!$C$9</f>
        <v xml:space="preserve"> </v>
      </c>
      <c r="B307" t="str">
        <f>Venlo!$C$11</f>
        <v xml:space="preserve"> </v>
      </c>
      <c r="C307">
        <v>983</v>
      </c>
      <c r="D307" s="108">
        <f>Venlo!J107</f>
        <v>0</v>
      </c>
      <c r="E307" s="38" t="s">
        <v>89</v>
      </c>
      <c r="F307" t="s">
        <v>171</v>
      </c>
    </row>
    <row r="308" spans="1:6" x14ac:dyDescent="0.25">
      <c r="A308" t="str">
        <f>Venlo!$C$9</f>
        <v xml:space="preserve"> </v>
      </c>
      <c r="B308" t="str">
        <f>Venlo!$C$11</f>
        <v xml:space="preserve"> </v>
      </c>
      <c r="C308">
        <v>983</v>
      </c>
      <c r="D308" s="108">
        <f>Venlo!J108</f>
        <v>0</v>
      </c>
      <c r="E308" s="38" t="s">
        <v>91</v>
      </c>
      <c r="F308" t="s">
        <v>171</v>
      </c>
    </row>
    <row r="309" spans="1:6" x14ac:dyDescent="0.25">
      <c r="A309" t="str">
        <f>Venlo!$C$9</f>
        <v xml:space="preserve"> </v>
      </c>
      <c r="B309" t="str">
        <f>Venlo!$C$11</f>
        <v xml:space="preserve"> </v>
      </c>
      <c r="C309">
        <v>983</v>
      </c>
      <c r="D309" s="108">
        <f>Venlo!J110+Venlo!J128</f>
        <v>0</v>
      </c>
      <c r="E309" s="38" t="s">
        <v>92</v>
      </c>
      <c r="F309" t="s">
        <v>171</v>
      </c>
    </row>
    <row r="310" spans="1:6" x14ac:dyDescent="0.25">
      <c r="A310" t="str">
        <f>Venlo!$C$9</f>
        <v xml:space="preserve"> </v>
      </c>
      <c r="B310" t="str">
        <f>Venlo!$C$11</f>
        <v xml:space="preserve"> </v>
      </c>
      <c r="C310">
        <v>983</v>
      </c>
      <c r="D310" s="108">
        <f>Venlo!J111+Venlo!J129</f>
        <v>0</v>
      </c>
      <c r="E310" s="38" t="s">
        <v>93</v>
      </c>
      <c r="F310" t="s">
        <v>171</v>
      </c>
    </row>
    <row r="311" spans="1:6" x14ac:dyDescent="0.25">
      <c r="A311" t="str">
        <f>Venlo!$C$9</f>
        <v xml:space="preserve"> </v>
      </c>
      <c r="B311" t="str">
        <f>Venlo!$C$11</f>
        <v xml:space="preserve"> </v>
      </c>
      <c r="C311">
        <v>983</v>
      </c>
      <c r="D311" s="108">
        <f>Venlo!J112+Venlo!J130</f>
        <v>0</v>
      </c>
      <c r="E311" s="61" t="s">
        <v>94</v>
      </c>
      <c r="F311" t="s">
        <v>171</v>
      </c>
    </row>
    <row r="312" spans="1:6" x14ac:dyDescent="0.25">
      <c r="A312" t="str">
        <f>Venlo!$C$9</f>
        <v xml:space="preserve"> </v>
      </c>
      <c r="B312" t="str">
        <f>Venlo!$C$11</f>
        <v xml:space="preserve"> </v>
      </c>
      <c r="C312">
        <v>983</v>
      </c>
      <c r="D312" s="108">
        <f>Venlo!J114</f>
        <v>0</v>
      </c>
      <c r="E312" s="61" t="s">
        <v>96</v>
      </c>
      <c r="F312" t="s">
        <v>171</v>
      </c>
    </row>
    <row r="313" spans="1:6" x14ac:dyDescent="0.25">
      <c r="A313" t="str">
        <f>Venlo!$C$9</f>
        <v xml:space="preserve"> </v>
      </c>
      <c r="B313" t="str">
        <f>Venlo!$C$11</f>
        <v xml:space="preserve"> </v>
      </c>
      <c r="C313">
        <v>983</v>
      </c>
      <c r="D313" s="108">
        <f>Venlo!J115</f>
        <v>0</v>
      </c>
      <c r="E313" s="38" t="s">
        <v>98</v>
      </c>
      <c r="F313" t="s">
        <v>171</v>
      </c>
    </row>
    <row r="314" spans="1:6" x14ac:dyDescent="0.25">
      <c r="A314" t="str">
        <f>Venlo!$C$9</f>
        <v xml:space="preserve"> </v>
      </c>
      <c r="B314" t="str">
        <f>Venlo!$C$11</f>
        <v xml:space="preserve"> </v>
      </c>
      <c r="C314">
        <v>983</v>
      </c>
      <c r="D314" s="108">
        <f>Venlo!J117+Venlo!J131</f>
        <v>0</v>
      </c>
      <c r="E314" s="38" t="s">
        <v>99</v>
      </c>
      <c r="F314" t="s">
        <v>171</v>
      </c>
    </row>
    <row r="315" spans="1:6" x14ac:dyDescent="0.25">
      <c r="A315" t="str">
        <f>Venlo!$C$9</f>
        <v xml:space="preserve"> </v>
      </c>
      <c r="B315" t="str">
        <f>Venlo!$C$11</f>
        <v xml:space="preserve"> </v>
      </c>
      <c r="C315">
        <v>983</v>
      </c>
      <c r="D315" s="108">
        <f>Venlo!J118+Venlo!J132</f>
        <v>0</v>
      </c>
      <c r="E315" s="38" t="s">
        <v>100</v>
      </c>
      <c r="F315" t="s">
        <v>171</v>
      </c>
    </row>
    <row r="316" spans="1:6" x14ac:dyDescent="0.25">
      <c r="A316" t="str">
        <f>Venlo!$C$9</f>
        <v xml:space="preserve"> </v>
      </c>
      <c r="B316" t="str">
        <f>Venlo!$C$11</f>
        <v xml:space="preserve"> </v>
      </c>
      <c r="C316">
        <v>983</v>
      </c>
      <c r="D316" s="108">
        <f>Venlo!J120</f>
        <v>0</v>
      </c>
      <c r="E316" s="38" t="s">
        <v>102</v>
      </c>
      <c r="F316" t="s">
        <v>171</v>
      </c>
    </row>
    <row r="317" spans="1:6" x14ac:dyDescent="0.25">
      <c r="A317" t="str">
        <f>Venlo!$C$9</f>
        <v xml:space="preserve"> </v>
      </c>
      <c r="B317" t="str">
        <f>Venlo!$C$11</f>
        <v xml:space="preserve"> </v>
      </c>
      <c r="C317">
        <v>983</v>
      </c>
      <c r="D317" s="108">
        <f>Venlo!J121</f>
        <v>0</v>
      </c>
      <c r="E317" s="61" t="s">
        <v>104</v>
      </c>
      <c r="F317" t="s">
        <v>171</v>
      </c>
    </row>
    <row r="318" spans="1:6" x14ac:dyDescent="0.25">
      <c r="A318" t="str">
        <f>Venlo!$C$9</f>
        <v xml:space="preserve"> </v>
      </c>
      <c r="B318" t="str">
        <f>Venlo!$C$11</f>
        <v xml:space="preserve"> </v>
      </c>
      <c r="C318">
        <v>983</v>
      </c>
      <c r="D318" s="108">
        <f>Venlo!J136</f>
        <v>0</v>
      </c>
      <c r="E318" s="61" t="s">
        <v>111</v>
      </c>
      <c r="F318" t="s">
        <v>171</v>
      </c>
    </row>
    <row r="319" spans="1:6" x14ac:dyDescent="0.25">
      <c r="A319" t="str">
        <f>Venlo!$C$9</f>
        <v xml:space="preserve"> </v>
      </c>
      <c r="B319" t="str">
        <f>Venlo!$C$11</f>
        <v xml:space="preserve"> </v>
      </c>
      <c r="C319">
        <v>983</v>
      </c>
      <c r="D319" s="108">
        <f>Venlo!J140</f>
        <v>0</v>
      </c>
      <c r="E319" s="38" t="s">
        <v>106</v>
      </c>
      <c r="F319" t="s">
        <v>171</v>
      </c>
    </row>
    <row r="320" spans="1:6" x14ac:dyDescent="0.25">
      <c r="A320" t="str">
        <f>Venlo!$C$9</f>
        <v xml:space="preserve"> </v>
      </c>
      <c r="B320" t="str">
        <f>Venlo!$C$11</f>
        <v xml:space="preserve"> </v>
      </c>
      <c r="C320">
        <v>983</v>
      </c>
      <c r="D320" s="108">
        <f>Venlo!J141</f>
        <v>0</v>
      </c>
      <c r="E320" s="38" t="s">
        <v>107</v>
      </c>
      <c r="F320" t="s">
        <v>171</v>
      </c>
    </row>
    <row r="321" spans="1:6" x14ac:dyDescent="0.25">
      <c r="A321" t="str">
        <f>Venlo!$C$9</f>
        <v xml:space="preserve"> </v>
      </c>
      <c r="B321" t="str">
        <f>Venlo!$C$11</f>
        <v xml:space="preserve"> </v>
      </c>
      <c r="C321">
        <v>983</v>
      </c>
      <c r="D321" s="108">
        <f>Venlo!J145</f>
        <v>0</v>
      </c>
      <c r="E321" s="38" t="s">
        <v>108</v>
      </c>
      <c r="F321" t="s">
        <v>171</v>
      </c>
    </row>
    <row r="322" spans="1:6" x14ac:dyDescent="0.25">
      <c r="A322" t="str">
        <f>Venlo!$C$9</f>
        <v xml:space="preserve"> </v>
      </c>
      <c r="B322" t="str">
        <f>Venlo!$C$11</f>
        <v xml:space="preserve"> </v>
      </c>
      <c r="C322">
        <v>983</v>
      </c>
      <c r="D322" s="108">
        <f>Venlo!J162</f>
        <v>0</v>
      </c>
      <c r="E322" s="109" t="s">
        <v>3</v>
      </c>
      <c r="F322" t="s">
        <v>171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9"/>
  <sheetViews>
    <sheetView workbookViewId="0">
      <selection activeCell="C11" sqref="C11"/>
    </sheetView>
  </sheetViews>
  <sheetFormatPr defaultRowHeight="15" x14ac:dyDescent="0.25"/>
  <cols>
    <col min="1" max="1" width="16.42578125" bestFit="1" customWidth="1"/>
  </cols>
  <sheetData>
    <row r="1" spans="1:1" x14ac:dyDescent="0.25">
      <c r="A1" t="s">
        <v>38</v>
      </c>
    </row>
    <row r="2" spans="1:1" x14ac:dyDescent="0.25">
      <c r="A2" t="s">
        <v>36</v>
      </c>
    </row>
    <row r="3" spans="1:1" x14ac:dyDescent="0.25">
      <c r="A3" t="s">
        <v>34</v>
      </c>
    </row>
    <row r="4" spans="1:1" x14ac:dyDescent="0.25">
      <c r="A4" t="s">
        <v>26</v>
      </c>
    </row>
    <row r="5" spans="1:1" x14ac:dyDescent="0.25">
      <c r="A5" t="s">
        <v>39</v>
      </c>
    </row>
    <row r="6" spans="1:1" x14ac:dyDescent="0.25">
      <c r="A6" t="s">
        <v>52</v>
      </c>
    </row>
    <row r="7" spans="1:1" x14ac:dyDescent="0.25">
      <c r="A7" t="s">
        <v>65</v>
      </c>
    </row>
    <row r="8" spans="1:1" x14ac:dyDescent="0.25">
      <c r="A8" t="s">
        <v>105</v>
      </c>
    </row>
    <row r="9" spans="1:1" x14ac:dyDescent="0.25">
      <c r="A9" t="s">
        <v>109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P41"/>
  <sheetViews>
    <sheetView tabSelected="1" zoomScaleNormal="100" zoomScaleSheetLayoutView="100" workbookViewId="0">
      <selection activeCell="L20" sqref="L20"/>
    </sheetView>
  </sheetViews>
  <sheetFormatPr defaultColWidth="9.140625" defaultRowHeight="15" x14ac:dyDescent="0.25"/>
  <cols>
    <col min="1" max="1" width="13.28515625" style="116" customWidth="1"/>
    <col min="2" max="2" width="21.85546875" style="116" customWidth="1"/>
    <col min="3" max="3" width="11.7109375" style="116" customWidth="1"/>
    <col min="4" max="4" width="10.140625" style="116" customWidth="1"/>
    <col min="5" max="5" width="15.7109375" style="116" customWidth="1"/>
    <col min="6" max="6" width="10.85546875" style="116" customWidth="1"/>
    <col min="7" max="11" width="9.140625" style="116"/>
    <col min="12" max="12" width="10.42578125" style="116" bestFit="1" customWidth="1"/>
    <col min="13" max="14" width="9.140625" style="116"/>
    <col min="15" max="16384" width="9.140625" style="115"/>
  </cols>
  <sheetData>
    <row r="1" spans="1:16" ht="21" x14ac:dyDescent="0.35">
      <c r="A1" s="125" t="s">
        <v>40</v>
      </c>
      <c r="B1" s="125"/>
      <c r="C1" s="125"/>
      <c r="D1" s="125"/>
      <c r="E1" s="125"/>
      <c r="F1" s="125"/>
      <c r="G1" s="125"/>
      <c r="H1" s="125"/>
      <c r="I1" s="125"/>
      <c r="J1" s="125"/>
      <c r="K1" s="112"/>
      <c r="L1" s="112"/>
      <c r="M1" s="113">
        <v>2024</v>
      </c>
      <c r="N1" s="113"/>
      <c r="O1" s="114"/>
      <c r="P1" s="114"/>
    </row>
    <row r="3" spans="1:16" ht="18.75" x14ac:dyDescent="0.25">
      <c r="A3" s="126" t="s">
        <v>23</v>
      </c>
      <c r="B3" s="126"/>
      <c r="I3" s="139"/>
    </row>
    <row r="4" spans="1:16" x14ac:dyDescent="0.25">
      <c r="A4" s="136"/>
      <c r="B4" s="137"/>
      <c r="C4" s="137"/>
      <c r="D4" s="137"/>
      <c r="E4" s="137"/>
      <c r="F4" s="137"/>
      <c r="G4" s="137"/>
      <c r="H4" s="138"/>
      <c r="I4" s="140"/>
      <c r="J4" s="136"/>
      <c r="K4" s="137"/>
      <c r="L4" s="138"/>
      <c r="M4" s="146"/>
    </row>
    <row r="5" spans="1:16" x14ac:dyDescent="0.25">
      <c r="A5" s="127" t="s">
        <v>23</v>
      </c>
      <c r="B5" s="127"/>
      <c r="C5" s="127"/>
      <c r="D5" s="127"/>
      <c r="E5" s="127"/>
      <c r="F5" s="127"/>
      <c r="G5" s="127"/>
      <c r="H5" s="127"/>
      <c r="I5" s="140"/>
      <c r="J5" s="127" t="s">
        <v>15</v>
      </c>
      <c r="K5" s="127"/>
      <c r="L5" s="127"/>
      <c r="M5" s="147"/>
    </row>
    <row r="6" spans="1:16" x14ac:dyDescent="0.25">
      <c r="A6" s="128" t="s">
        <v>12</v>
      </c>
      <c r="B6" s="128"/>
      <c r="C6" s="129"/>
      <c r="D6" s="129"/>
      <c r="E6" s="129"/>
      <c r="F6" s="129"/>
      <c r="G6" s="129"/>
      <c r="H6" s="129"/>
      <c r="I6" s="140"/>
      <c r="J6" s="4" t="s">
        <v>16</v>
      </c>
      <c r="K6" s="4"/>
      <c r="L6" s="110">
        <v>45608</v>
      </c>
      <c r="M6" s="147"/>
    </row>
    <row r="7" spans="1:16" x14ac:dyDescent="0.25">
      <c r="A7" s="128" t="s">
        <v>10</v>
      </c>
      <c r="B7" s="128"/>
      <c r="C7" s="129"/>
      <c r="D7" s="129"/>
      <c r="E7" s="129"/>
      <c r="F7" s="129"/>
      <c r="G7" s="129"/>
      <c r="H7" s="129"/>
      <c r="I7" s="140"/>
      <c r="J7" s="142"/>
      <c r="K7" s="143"/>
      <c r="L7" s="144"/>
      <c r="M7" s="148"/>
    </row>
    <row r="8" spans="1:16" x14ac:dyDescent="0.25">
      <c r="A8" s="128" t="s">
        <v>9</v>
      </c>
      <c r="B8" s="128"/>
      <c r="C8" s="129"/>
      <c r="D8" s="129"/>
      <c r="E8" s="129"/>
      <c r="F8" s="129"/>
      <c r="G8" s="129"/>
      <c r="H8" s="129"/>
      <c r="I8" s="140"/>
    </row>
    <row r="9" spans="1:16" x14ac:dyDescent="0.25">
      <c r="A9" s="128" t="s">
        <v>11</v>
      </c>
      <c r="B9" s="128"/>
      <c r="C9" s="129"/>
      <c r="D9" s="129"/>
      <c r="E9" s="129"/>
      <c r="F9" s="129"/>
      <c r="G9" s="129"/>
      <c r="H9" s="129"/>
      <c r="I9" s="140"/>
    </row>
    <row r="10" spans="1:16" x14ac:dyDescent="0.25">
      <c r="A10" s="128" t="s">
        <v>8</v>
      </c>
      <c r="B10" s="128"/>
      <c r="C10" s="129"/>
      <c r="D10" s="129"/>
      <c r="E10" s="129"/>
      <c r="F10" s="129"/>
      <c r="G10" s="129"/>
      <c r="H10" s="129"/>
      <c r="I10" s="140"/>
    </row>
    <row r="11" spans="1:16" x14ac:dyDescent="0.25">
      <c r="A11" s="128" t="s">
        <v>7</v>
      </c>
      <c r="B11" s="128"/>
      <c r="C11" s="129"/>
      <c r="D11" s="129"/>
      <c r="E11" s="129"/>
      <c r="F11" s="129"/>
      <c r="G11" s="129"/>
      <c r="H11" s="129"/>
      <c r="I11" s="140"/>
    </row>
    <row r="12" spans="1:16" ht="9" customHeight="1" x14ac:dyDescent="0.25">
      <c r="A12" s="142"/>
      <c r="B12" s="143"/>
      <c r="C12" s="143"/>
      <c r="D12" s="143"/>
      <c r="E12" s="143"/>
      <c r="F12" s="143"/>
      <c r="G12" s="143"/>
      <c r="H12" s="144"/>
      <c r="I12" s="141"/>
    </row>
    <row r="13" spans="1:16" ht="9" customHeight="1" x14ac:dyDescent="0.25"/>
    <row r="14" spans="1:16" ht="9" customHeight="1" x14ac:dyDescent="0.25"/>
    <row r="15" spans="1:16" ht="9" customHeight="1" x14ac:dyDescent="0.25"/>
    <row r="16" spans="1:16" ht="9" customHeight="1" x14ac:dyDescent="0.25"/>
    <row r="17" spans="1:15" ht="9" customHeight="1" x14ac:dyDescent="0.25"/>
    <row r="18" spans="1:15" ht="9" customHeight="1" x14ac:dyDescent="0.25"/>
    <row r="19" spans="1:15" ht="9" customHeight="1" x14ac:dyDescent="0.25">
      <c r="A19" s="145"/>
      <c r="B19" s="139"/>
      <c r="C19" s="139"/>
      <c r="D19" s="139"/>
      <c r="E19" s="139"/>
      <c r="F19" s="139"/>
      <c r="G19" s="139"/>
      <c r="H19" s="146"/>
    </row>
    <row r="20" spans="1:15" ht="15.75" thickBot="1" x14ac:dyDescent="0.3">
      <c r="A20" s="130" t="s">
        <v>17</v>
      </c>
      <c r="B20" s="130"/>
      <c r="C20" s="130"/>
      <c r="D20" s="130"/>
      <c r="E20" s="130" t="s">
        <v>174</v>
      </c>
      <c r="F20" s="130"/>
      <c r="G20" s="130"/>
      <c r="H20" s="118"/>
    </row>
    <row r="21" spans="1:15" ht="15.75" thickBot="1" x14ac:dyDescent="0.3">
      <c r="A21" s="153" t="s">
        <v>18</v>
      </c>
      <c r="B21" s="153"/>
      <c r="C21" s="153"/>
      <c r="D21" s="153"/>
      <c r="E21" s="154">
        <f>+Beesel!J172+Bergen!J213+Gennep!J172+'Horst aan de Maas'!J172+'Peel en Maas'!J172+Venlo!J162+Venray!J172</f>
        <v>0</v>
      </c>
      <c r="F21" s="154"/>
      <c r="G21" s="154"/>
      <c r="H21" s="118"/>
    </row>
    <row r="22" spans="1:15" x14ac:dyDescent="0.25">
      <c r="A22" s="119"/>
      <c r="B22" s="119"/>
      <c r="C22" s="119"/>
      <c r="D22" s="119"/>
      <c r="E22" s="119"/>
      <c r="F22" s="119"/>
      <c r="G22" s="119"/>
    </row>
    <row r="24" spans="1:15" x14ac:dyDescent="0.25">
      <c r="A24" s="131" t="s">
        <v>175</v>
      </c>
      <c r="B24" s="131"/>
      <c r="C24" s="131"/>
      <c r="D24" s="131"/>
      <c r="E24" s="131"/>
      <c r="F24" s="117"/>
      <c r="G24" s="117"/>
      <c r="H24" s="117"/>
      <c r="I24" s="117"/>
      <c r="J24" s="117"/>
      <c r="K24" s="117"/>
      <c r="L24" s="117"/>
      <c r="M24" s="117"/>
      <c r="N24" s="117"/>
    </row>
    <row r="25" spans="1:15" x14ac:dyDescent="0.25">
      <c r="A25" s="131" t="s">
        <v>176</v>
      </c>
      <c r="B25" s="131"/>
      <c r="C25" s="131"/>
      <c r="D25" s="131"/>
      <c r="E25" s="131"/>
      <c r="F25" s="131"/>
      <c r="G25" s="131"/>
      <c r="H25" s="131"/>
      <c r="I25" s="131"/>
      <c r="J25" s="131"/>
      <c r="K25" s="131"/>
      <c r="L25" s="131"/>
      <c r="M25" s="131"/>
      <c r="N25" s="131"/>
    </row>
    <row r="26" spans="1:15" ht="6.6" customHeight="1" x14ac:dyDescent="0.25">
      <c r="A26" s="131"/>
      <c r="B26" s="131"/>
      <c r="C26" s="131"/>
      <c r="D26" s="131"/>
      <c r="E26" s="131"/>
      <c r="F26" s="131"/>
      <c r="G26" s="131"/>
      <c r="H26" s="131"/>
      <c r="I26" s="131"/>
      <c r="J26" s="131"/>
      <c r="K26" s="131"/>
      <c r="L26" s="131"/>
      <c r="M26" s="131"/>
      <c r="N26" s="131"/>
    </row>
    <row r="29" spans="1:15" x14ac:dyDescent="0.25">
      <c r="A29" s="136"/>
      <c r="B29" s="137"/>
      <c r="C29" s="137"/>
      <c r="D29" s="137"/>
      <c r="E29" s="137"/>
      <c r="F29" s="137"/>
      <c r="G29" s="137"/>
      <c r="H29" s="138"/>
      <c r="I29" s="139"/>
      <c r="J29" s="136"/>
      <c r="K29" s="137"/>
      <c r="L29" s="137"/>
      <c r="M29" s="137"/>
      <c r="N29" s="138"/>
    </row>
    <row r="30" spans="1:15" x14ac:dyDescent="0.25">
      <c r="A30" s="132" t="s">
        <v>23</v>
      </c>
      <c r="B30" s="132"/>
      <c r="C30" s="132"/>
      <c r="D30" s="132"/>
      <c r="E30" s="132"/>
      <c r="F30" s="132"/>
      <c r="G30" s="132"/>
      <c r="H30" s="132"/>
      <c r="I30" s="140"/>
      <c r="J30" s="133" t="s">
        <v>25</v>
      </c>
      <c r="K30" s="134"/>
      <c r="L30" s="134"/>
      <c r="M30" s="134"/>
      <c r="N30" s="135"/>
      <c r="O30" s="120"/>
    </row>
    <row r="31" spans="1:15" x14ac:dyDescent="0.25">
      <c r="A31" s="128" t="s">
        <v>19</v>
      </c>
      <c r="B31" s="128"/>
      <c r="C31" s="129"/>
      <c r="D31" s="129"/>
      <c r="E31" s="129"/>
      <c r="F31" s="129"/>
      <c r="G31" s="129"/>
      <c r="H31" s="129"/>
      <c r="I31" s="140"/>
      <c r="J31" s="133"/>
      <c r="K31" s="134"/>
      <c r="L31" s="134"/>
      <c r="M31" s="134"/>
      <c r="N31" s="135"/>
      <c r="O31" s="120"/>
    </row>
    <row r="32" spans="1:15" x14ac:dyDescent="0.25">
      <c r="A32" s="149" t="s">
        <v>20</v>
      </c>
      <c r="B32" s="149"/>
      <c r="C32" s="149"/>
      <c r="D32" s="149"/>
      <c r="E32" s="149"/>
      <c r="F32" s="149"/>
      <c r="G32" s="149"/>
      <c r="H32" s="149"/>
      <c r="I32" s="140"/>
      <c r="J32" s="150" t="s">
        <v>47</v>
      </c>
      <c r="K32" s="151"/>
      <c r="L32" s="151"/>
      <c r="M32" s="151"/>
      <c r="N32" s="152"/>
      <c r="O32" s="120"/>
    </row>
    <row r="33" spans="1:15" x14ac:dyDescent="0.25">
      <c r="A33" s="149"/>
      <c r="B33" s="149"/>
      <c r="C33" s="149"/>
      <c r="D33" s="149"/>
      <c r="E33" s="149"/>
      <c r="F33" s="149"/>
      <c r="G33" s="149"/>
      <c r="H33" s="149"/>
      <c r="I33" s="140"/>
      <c r="J33" s="150"/>
      <c r="K33" s="151"/>
      <c r="L33" s="151"/>
      <c r="M33" s="151"/>
      <c r="N33" s="152"/>
      <c r="O33" s="120"/>
    </row>
    <row r="34" spans="1:15" x14ac:dyDescent="0.25">
      <c r="A34" s="149"/>
      <c r="B34" s="149"/>
      <c r="C34" s="149"/>
      <c r="D34" s="149"/>
      <c r="E34" s="149"/>
      <c r="F34" s="149"/>
      <c r="G34" s="149"/>
      <c r="H34" s="149"/>
      <c r="I34" s="140"/>
      <c r="J34" s="150"/>
      <c r="K34" s="151"/>
      <c r="L34" s="151"/>
      <c r="M34" s="151"/>
      <c r="N34" s="152"/>
      <c r="O34" s="120"/>
    </row>
    <row r="35" spans="1:15" x14ac:dyDescent="0.25">
      <c r="A35" s="149"/>
      <c r="B35" s="149"/>
      <c r="C35" s="149"/>
      <c r="D35" s="149"/>
      <c r="E35" s="149"/>
      <c r="F35" s="149"/>
      <c r="G35" s="149"/>
      <c r="H35" s="149"/>
      <c r="I35" s="140"/>
      <c r="J35" s="150"/>
      <c r="K35" s="151"/>
      <c r="L35" s="151"/>
      <c r="M35" s="151"/>
      <c r="N35" s="152"/>
      <c r="O35" s="120"/>
    </row>
    <row r="36" spans="1:15" x14ac:dyDescent="0.25">
      <c r="A36" s="149"/>
      <c r="B36" s="149"/>
      <c r="C36" s="149"/>
      <c r="D36" s="149"/>
      <c r="E36" s="149"/>
      <c r="F36" s="149"/>
      <c r="G36" s="149"/>
      <c r="H36" s="149"/>
      <c r="I36" s="140"/>
      <c r="J36" s="150"/>
      <c r="K36" s="151"/>
      <c r="L36" s="151"/>
      <c r="M36" s="151"/>
      <c r="N36" s="152"/>
      <c r="O36" s="120"/>
    </row>
    <row r="37" spans="1:15" x14ac:dyDescent="0.25">
      <c r="A37" s="149"/>
      <c r="B37" s="149"/>
      <c r="C37" s="149"/>
      <c r="D37" s="149"/>
      <c r="E37" s="149"/>
      <c r="F37" s="149"/>
      <c r="G37" s="149"/>
      <c r="H37" s="149"/>
      <c r="I37" s="140"/>
      <c r="J37" s="150"/>
      <c r="K37" s="151"/>
      <c r="L37" s="151"/>
      <c r="M37" s="151"/>
      <c r="N37" s="152"/>
      <c r="O37" s="120"/>
    </row>
    <row r="38" spans="1:15" x14ac:dyDescent="0.25">
      <c r="A38" s="149"/>
      <c r="B38" s="149"/>
      <c r="C38" s="149"/>
      <c r="D38" s="149"/>
      <c r="E38" s="149"/>
      <c r="F38" s="149"/>
      <c r="G38" s="149"/>
      <c r="H38" s="149"/>
      <c r="I38" s="140"/>
      <c r="J38" s="150"/>
      <c r="K38" s="151"/>
      <c r="L38" s="151"/>
      <c r="M38" s="151"/>
      <c r="N38" s="152"/>
      <c r="O38" s="120"/>
    </row>
    <row r="39" spans="1:15" x14ac:dyDescent="0.25">
      <c r="A39" s="149"/>
      <c r="B39" s="149"/>
      <c r="C39" s="149"/>
      <c r="D39" s="149"/>
      <c r="E39" s="149"/>
      <c r="F39" s="149"/>
      <c r="G39" s="149"/>
      <c r="H39" s="149"/>
      <c r="I39" s="140"/>
      <c r="J39" s="150"/>
      <c r="K39" s="151"/>
      <c r="L39" s="151"/>
      <c r="M39" s="151"/>
      <c r="N39" s="152"/>
      <c r="O39" s="120"/>
    </row>
    <row r="40" spans="1:15" x14ac:dyDescent="0.25">
      <c r="A40" s="128" t="s">
        <v>21</v>
      </c>
      <c r="B40" s="128"/>
      <c r="C40" s="129"/>
      <c r="D40" s="129"/>
      <c r="E40" s="129"/>
      <c r="F40" s="129"/>
      <c r="G40" s="129"/>
      <c r="H40" s="129"/>
      <c r="I40" s="140"/>
      <c r="J40" s="150"/>
      <c r="K40" s="151"/>
      <c r="L40" s="151"/>
      <c r="M40" s="151"/>
      <c r="N40" s="152"/>
      <c r="O40" s="120"/>
    </row>
    <row r="41" spans="1:15" x14ac:dyDescent="0.25">
      <c r="A41" s="142"/>
      <c r="B41" s="143"/>
      <c r="C41" s="143"/>
      <c r="D41" s="143"/>
      <c r="E41" s="143"/>
      <c r="F41" s="143"/>
      <c r="G41" s="143"/>
      <c r="H41" s="144"/>
      <c r="I41" s="141"/>
      <c r="J41" s="142"/>
      <c r="K41" s="143"/>
      <c r="L41" s="143"/>
      <c r="M41" s="143"/>
      <c r="N41" s="144"/>
    </row>
  </sheetData>
  <sheetProtection algorithmName="SHA-512" hashValue="AOm2QANBOp3U57eg610TgjhPbXUm3cq4zwdAQIE58Y4aOFHqjjNTLDjVnTR/umBj1Yyx28X7Uh1aXCAnsJ9IwA==" saltValue="DM4C0un53L4ymsnxcdAQ7w==" spinCount="100000" sheet="1" objects="1" scenarios="1"/>
  <mergeCells count="42">
    <mergeCell ref="J7:L7"/>
    <mergeCell ref="M4:M7"/>
    <mergeCell ref="I3:I12"/>
    <mergeCell ref="A32:H39"/>
    <mergeCell ref="J32:N40"/>
    <mergeCell ref="A40:B40"/>
    <mergeCell ref="C40:H40"/>
    <mergeCell ref="A21:D21"/>
    <mergeCell ref="E21:G21"/>
    <mergeCell ref="A24:E24"/>
    <mergeCell ref="A25:N26"/>
    <mergeCell ref="A30:H30"/>
    <mergeCell ref="J30:N31"/>
    <mergeCell ref="A31:B31"/>
    <mergeCell ref="C31:H31"/>
    <mergeCell ref="A29:H29"/>
    <mergeCell ref="I29:I41"/>
    <mergeCell ref="A41:H41"/>
    <mergeCell ref="J41:N41"/>
    <mergeCell ref="J29:N29"/>
    <mergeCell ref="A10:B10"/>
    <mergeCell ref="C10:H10"/>
    <mergeCell ref="A11:B11"/>
    <mergeCell ref="C11:H11"/>
    <mergeCell ref="E20:G20"/>
    <mergeCell ref="A20:D20"/>
    <mergeCell ref="A19:H19"/>
    <mergeCell ref="A12:H12"/>
    <mergeCell ref="A7:B7"/>
    <mergeCell ref="C7:H7"/>
    <mergeCell ref="A8:B8"/>
    <mergeCell ref="C8:H8"/>
    <mergeCell ref="A9:B9"/>
    <mergeCell ref="C9:H9"/>
    <mergeCell ref="A1:J1"/>
    <mergeCell ref="A3:B3"/>
    <mergeCell ref="A5:H5"/>
    <mergeCell ref="A6:B6"/>
    <mergeCell ref="C6:H6"/>
    <mergeCell ref="J5:L5"/>
    <mergeCell ref="A4:H4"/>
    <mergeCell ref="J4:L4"/>
  </mergeCell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BO247"/>
  <sheetViews>
    <sheetView showGridLines="0" topLeftCell="A112" zoomScale="85" zoomScaleNormal="85" zoomScaleSheetLayoutView="85" workbookViewId="0">
      <selection activeCell="B138" sqref="B138:E138"/>
    </sheetView>
  </sheetViews>
  <sheetFormatPr defaultColWidth="9.140625" defaultRowHeight="15" x14ac:dyDescent="0.25"/>
  <cols>
    <col min="2" max="2" width="25" customWidth="1"/>
    <col min="5" max="5" width="17" customWidth="1"/>
    <col min="6" max="6" width="12.28515625" customWidth="1"/>
    <col min="7" max="7" width="22.140625" customWidth="1"/>
    <col min="8" max="8" width="17.85546875" customWidth="1"/>
    <col min="9" max="9" width="24.5703125" customWidth="1"/>
    <col min="10" max="10" width="35.28515625" customWidth="1"/>
  </cols>
  <sheetData>
    <row r="1" spans="1:10" ht="21" x14ac:dyDescent="0.35">
      <c r="A1" s="13" t="s">
        <v>41</v>
      </c>
      <c r="B1" s="13"/>
      <c r="C1" s="13"/>
      <c r="D1" s="13"/>
      <c r="E1" s="13"/>
      <c r="F1" s="13"/>
      <c r="G1" s="13"/>
      <c r="H1" s="13"/>
      <c r="I1" s="205" t="s">
        <v>13</v>
      </c>
      <c r="J1" s="205"/>
    </row>
    <row r="4" spans="1:10" ht="15" customHeight="1" x14ac:dyDescent="0.25">
      <c r="A4" s="206" t="s">
        <v>42</v>
      </c>
      <c r="B4" s="206"/>
      <c r="C4" s="206"/>
      <c r="D4" s="206"/>
      <c r="E4" s="206"/>
      <c r="F4" s="206"/>
      <c r="G4" s="206"/>
      <c r="H4" s="206"/>
      <c r="I4" s="206"/>
      <c r="J4" s="206"/>
    </row>
    <row r="5" spans="1:10" x14ac:dyDescent="0.25">
      <c r="A5" s="206"/>
      <c r="B5" s="206"/>
      <c r="C5" s="206"/>
      <c r="D5" s="206"/>
      <c r="E5" s="206"/>
      <c r="F5" s="206"/>
      <c r="G5" s="206"/>
      <c r="H5" s="206"/>
      <c r="I5" s="206"/>
      <c r="J5" s="206"/>
    </row>
    <row r="6" spans="1:10" x14ac:dyDescent="0.25">
      <c r="A6" s="206"/>
      <c r="B6" s="206"/>
      <c r="C6" s="206"/>
      <c r="D6" s="206"/>
      <c r="E6" s="206"/>
      <c r="F6" s="206"/>
      <c r="G6" s="206"/>
      <c r="H6" s="206"/>
      <c r="I6" s="206"/>
      <c r="J6" s="206"/>
    </row>
    <row r="8" spans="1:10" ht="19.5" customHeight="1" x14ac:dyDescent="0.25">
      <c r="A8" s="213" t="s">
        <v>23</v>
      </c>
      <c r="B8" s="214"/>
      <c r="C8" s="214"/>
      <c r="D8" s="214"/>
      <c r="E8" s="214"/>
      <c r="F8" s="214"/>
      <c r="G8" s="214"/>
      <c r="H8" s="214"/>
      <c r="I8" s="214"/>
      <c r="J8" s="214"/>
    </row>
    <row r="9" spans="1:10" ht="19.5" customHeight="1" x14ac:dyDescent="0.25">
      <c r="A9" s="207" t="s">
        <v>12</v>
      </c>
      <c r="B9" s="208"/>
      <c r="C9" s="209" t="str">
        <f>IF(Totaalblad!C6=0," ",Totaalblad!C6)</f>
        <v xml:space="preserve"> </v>
      </c>
      <c r="D9" s="210"/>
      <c r="E9" s="210"/>
      <c r="F9" s="210"/>
      <c r="G9" s="210"/>
      <c r="H9" s="210"/>
      <c r="I9" s="210"/>
      <c r="J9" s="210"/>
    </row>
    <row r="10" spans="1:10" ht="19.5" customHeight="1" x14ac:dyDescent="0.25">
      <c r="A10" s="207" t="s">
        <v>10</v>
      </c>
      <c r="B10" s="208"/>
      <c r="C10" s="209" t="str">
        <f>IF(Totaalblad!C7=0," ",Totaalblad!C7)</f>
        <v xml:space="preserve"> </v>
      </c>
      <c r="D10" s="210"/>
      <c r="E10" s="210"/>
      <c r="F10" s="210"/>
      <c r="G10" s="210"/>
      <c r="H10" s="210"/>
      <c r="I10" s="210"/>
      <c r="J10" s="210"/>
    </row>
    <row r="11" spans="1:10" ht="19.5" customHeight="1" x14ac:dyDescent="0.25">
      <c r="A11" s="207" t="s">
        <v>9</v>
      </c>
      <c r="B11" s="208"/>
      <c r="C11" s="209" t="str">
        <f>IF(Totaalblad!C8=0," ",Totaalblad!C8)</f>
        <v xml:space="preserve"> </v>
      </c>
      <c r="D11" s="210"/>
      <c r="E11" s="210"/>
      <c r="F11" s="210"/>
      <c r="G11" s="210"/>
      <c r="H11" s="210"/>
      <c r="I11" s="210"/>
      <c r="J11" s="210"/>
    </row>
    <row r="12" spans="1:10" ht="19.5" customHeight="1" x14ac:dyDescent="0.25">
      <c r="A12" s="211" t="s">
        <v>24</v>
      </c>
      <c r="B12" s="212"/>
      <c r="C12" s="209" t="str">
        <f>IF(Totaalblad!C9=0," ",Totaalblad!C9)</f>
        <v xml:space="preserve"> </v>
      </c>
      <c r="D12" s="210"/>
      <c r="E12" s="210"/>
      <c r="F12" s="210"/>
      <c r="G12" s="210"/>
      <c r="H12" s="210"/>
      <c r="I12" s="210"/>
      <c r="J12" s="210"/>
    </row>
    <row r="13" spans="1:10" ht="19.5" customHeight="1" x14ac:dyDescent="0.25">
      <c r="A13" s="207" t="s">
        <v>8</v>
      </c>
      <c r="B13" s="208"/>
      <c r="C13" s="209" t="str">
        <f>IF(Totaalblad!C10=0," ",Totaalblad!C10)</f>
        <v xml:space="preserve"> </v>
      </c>
      <c r="D13" s="210"/>
      <c r="E13" s="210"/>
      <c r="F13" s="210"/>
      <c r="G13" s="210"/>
      <c r="H13" s="210"/>
      <c r="I13" s="210"/>
      <c r="J13" s="210"/>
    </row>
    <row r="14" spans="1:10" ht="19.5" customHeight="1" x14ac:dyDescent="0.25">
      <c r="A14" s="207" t="s">
        <v>7</v>
      </c>
      <c r="B14" s="208"/>
      <c r="C14" s="209" t="str">
        <f>IF(Totaalblad!C11=0," ",Totaalblad!C11)</f>
        <v xml:space="preserve"> </v>
      </c>
      <c r="D14" s="210"/>
      <c r="E14" s="210"/>
      <c r="F14" s="210"/>
      <c r="G14" s="210"/>
      <c r="H14" s="210"/>
      <c r="I14" s="210"/>
      <c r="J14" s="210"/>
    </row>
    <row r="15" spans="1:10" x14ac:dyDescent="0.25">
      <c r="C15" s="5"/>
      <c r="D15" s="5"/>
      <c r="E15" s="5"/>
      <c r="F15" s="5"/>
      <c r="G15" s="5"/>
      <c r="H15" s="5"/>
      <c r="I15" s="5"/>
      <c r="J15" s="5"/>
    </row>
    <row r="16" spans="1:10" s="2" customFormat="1" ht="24" customHeight="1" x14ac:dyDescent="0.25">
      <c r="A16" s="19"/>
      <c r="B16" s="19"/>
      <c r="C16" s="19"/>
      <c r="D16" s="19"/>
      <c r="E16" s="19"/>
      <c r="F16" s="19"/>
      <c r="G16" s="19"/>
      <c r="H16" s="19"/>
      <c r="I16" s="19"/>
      <c r="J16" s="20"/>
    </row>
    <row r="17" spans="1:67" s="7" customFormat="1" ht="33" customHeight="1" x14ac:dyDescent="0.25">
      <c r="A17" s="215" t="s">
        <v>177</v>
      </c>
      <c r="B17" s="215"/>
      <c r="C17" s="215"/>
      <c r="D17" s="215"/>
      <c r="E17" s="215"/>
      <c r="F17" s="215"/>
      <c r="G17" s="215"/>
      <c r="H17" s="215"/>
      <c r="I17" s="215"/>
      <c r="J17" s="21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25">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25">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25">
      <c r="A20" s="9"/>
      <c r="B20" s="216" t="s">
        <v>48</v>
      </c>
      <c r="C20" s="216"/>
      <c r="D20" s="216"/>
      <c r="E20" s="216"/>
      <c r="F20" s="10" t="s">
        <v>0</v>
      </c>
      <c r="G20" s="10" t="s">
        <v>6</v>
      </c>
      <c r="H20" s="11" t="s">
        <v>5</v>
      </c>
      <c r="I20" s="18" t="s">
        <v>4</v>
      </c>
      <c r="J20" s="12" t="s">
        <v>178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25">
      <c r="A21" s="43"/>
      <c r="B21" s="155" t="s">
        <v>49</v>
      </c>
      <c r="C21" s="155"/>
      <c r="D21" s="155"/>
      <c r="E21" s="155"/>
      <c r="F21" s="38" t="s">
        <v>50</v>
      </c>
      <c r="G21" s="39" t="s">
        <v>34</v>
      </c>
      <c r="H21" s="40"/>
      <c r="I21" s="87">
        <v>220.1</v>
      </c>
      <c r="J21" s="121">
        <f>+H21*I21</f>
        <v>0</v>
      </c>
    </row>
    <row r="22" spans="1:67" ht="20.25" customHeight="1" x14ac:dyDescent="0.25">
      <c r="A22" s="43"/>
      <c r="B22" s="160" t="s">
        <v>3</v>
      </c>
      <c r="C22" s="160"/>
      <c r="D22" s="160"/>
      <c r="E22" s="160"/>
      <c r="F22" s="45"/>
      <c r="G22" s="46"/>
      <c r="H22" s="47"/>
      <c r="I22" s="48"/>
      <c r="J22" s="49">
        <f>SUM(J21:J21)</f>
        <v>0</v>
      </c>
    </row>
    <row r="23" spans="1:67" x14ac:dyDescent="0.25">
      <c r="A23" s="50"/>
      <c r="B23" s="51"/>
      <c r="C23" s="52"/>
      <c r="D23" s="52"/>
      <c r="E23" s="52"/>
      <c r="F23" s="52"/>
      <c r="G23" s="53"/>
      <c r="H23" s="52"/>
      <c r="I23" s="54"/>
      <c r="J23" s="52"/>
    </row>
    <row r="24" spans="1:67" s="8" customFormat="1" ht="20.25" customHeight="1" x14ac:dyDescent="0.25">
      <c r="A24" s="55"/>
      <c r="B24" s="156" t="s">
        <v>27</v>
      </c>
      <c r="C24" s="156"/>
      <c r="D24" s="156"/>
      <c r="E24" s="156"/>
      <c r="F24" s="42" t="s">
        <v>0</v>
      </c>
      <c r="G24" s="42" t="s">
        <v>6</v>
      </c>
      <c r="H24" s="42" t="s">
        <v>5</v>
      </c>
      <c r="I24" s="56" t="s">
        <v>4</v>
      </c>
      <c r="J24" s="56" t="s">
        <v>178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25">
      <c r="A25" s="43"/>
      <c r="B25" s="155" t="s">
        <v>51</v>
      </c>
      <c r="C25" s="155"/>
      <c r="D25" s="155"/>
      <c r="E25" s="155"/>
      <c r="F25" s="38" t="s">
        <v>28</v>
      </c>
      <c r="G25" s="39" t="s">
        <v>34</v>
      </c>
      <c r="H25" s="40"/>
      <c r="I25" s="87">
        <v>243.96</v>
      </c>
      <c r="J25" s="121">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25">
      <c r="A26" s="43"/>
      <c r="B26" s="155" t="s">
        <v>51</v>
      </c>
      <c r="C26" s="155"/>
      <c r="D26" s="155"/>
      <c r="E26" s="155"/>
      <c r="F26" s="38" t="s">
        <v>29</v>
      </c>
      <c r="G26" s="39" t="s">
        <v>52</v>
      </c>
      <c r="H26" s="40"/>
      <c r="I26" s="87">
        <v>58.39</v>
      </c>
      <c r="J26" s="121">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25">
      <c r="A27" s="43"/>
      <c r="B27" s="155" t="s">
        <v>53</v>
      </c>
      <c r="C27" s="155"/>
      <c r="D27" s="155"/>
      <c r="E27" s="155"/>
      <c r="F27" s="38" t="s">
        <v>30</v>
      </c>
      <c r="G27" s="39" t="s">
        <v>34</v>
      </c>
      <c r="H27" s="40"/>
      <c r="I27" s="87">
        <v>347.05</v>
      </c>
      <c r="J27" s="121">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25">
      <c r="A28" s="43"/>
      <c r="B28" s="155" t="s">
        <v>53</v>
      </c>
      <c r="C28" s="155"/>
      <c r="D28" s="155"/>
      <c r="E28" s="155"/>
      <c r="F28" s="38" t="s">
        <v>31</v>
      </c>
      <c r="G28" s="39" t="s">
        <v>52</v>
      </c>
      <c r="H28" s="40"/>
      <c r="I28" s="87">
        <v>87.96</v>
      </c>
      <c r="J28" s="121">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25">
      <c r="A29" s="43"/>
      <c r="B29" s="160" t="s">
        <v>3</v>
      </c>
      <c r="C29" s="160"/>
      <c r="D29" s="160"/>
      <c r="E29" s="160"/>
      <c r="F29" s="45"/>
      <c r="G29" s="46"/>
      <c r="H29" s="58"/>
      <c r="I29" s="48"/>
      <c r="J29" s="49">
        <f>SUM(J25:J28)</f>
        <v>0</v>
      </c>
    </row>
    <row r="30" spans="1:67" x14ac:dyDescent="0.25">
      <c r="A30" s="52"/>
      <c r="B30" s="52"/>
      <c r="C30" s="52"/>
      <c r="D30" s="52"/>
      <c r="E30" s="52"/>
      <c r="F30" s="52"/>
      <c r="G30" s="52"/>
      <c r="H30" s="52"/>
      <c r="I30" s="52"/>
      <c r="J30" s="52"/>
    </row>
    <row r="31" spans="1:67" s="8" customFormat="1" ht="20.25" customHeight="1" x14ac:dyDescent="0.25">
      <c r="A31" s="55"/>
      <c r="B31" s="156" t="s">
        <v>32</v>
      </c>
      <c r="C31" s="156"/>
      <c r="D31" s="156"/>
      <c r="E31" s="156"/>
      <c r="F31" s="42" t="s">
        <v>0</v>
      </c>
      <c r="G31" s="42" t="s">
        <v>6</v>
      </c>
      <c r="H31" s="42" t="s">
        <v>5</v>
      </c>
      <c r="I31" s="56" t="s">
        <v>4</v>
      </c>
      <c r="J31" s="56" t="s">
        <v>178</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25">
      <c r="A32" s="43"/>
      <c r="B32" s="155" t="s">
        <v>32</v>
      </c>
      <c r="C32" s="155"/>
      <c r="D32" s="155"/>
      <c r="E32" s="155"/>
      <c r="F32" s="38" t="s">
        <v>33</v>
      </c>
      <c r="G32" s="39" t="s">
        <v>34</v>
      </c>
      <c r="H32" s="40"/>
      <c r="I32" s="87">
        <v>57.12</v>
      </c>
      <c r="J32" s="121">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25">
      <c r="A33" s="43"/>
      <c r="B33" s="160" t="s">
        <v>3</v>
      </c>
      <c r="C33" s="160"/>
      <c r="D33" s="160"/>
      <c r="E33" s="160"/>
      <c r="F33" s="45"/>
      <c r="G33" s="46"/>
      <c r="H33" s="47"/>
      <c r="I33" s="48"/>
      <c r="J33" s="49">
        <f>SUM(J32:J32)</f>
        <v>0</v>
      </c>
    </row>
    <row r="34" spans="1:67" x14ac:dyDescent="0.25">
      <c r="A34" s="52"/>
      <c r="B34" s="52"/>
      <c r="C34" s="52"/>
      <c r="D34" s="52"/>
      <c r="E34" s="52"/>
      <c r="F34" s="52"/>
      <c r="G34" s="52"/>
      <c r="H34" s="52"/>
      <c r="I34" s="52"/>
      <c r="J34" s="52"/>
    </row>
    <row r="35" spans="1:67" s="8" customFormat="1" ht="20.25" customHeight="1" x14ac:dyDescent="0.25">
      <c r="A35" s="55"/>
      <c r="B35" s="156" t="s">
        <v>54</v>
      </c>
      <c r="C35" s="156"/>
      <c r="D35" s="156"/>
      <c r="E35" s="156"/>
      <c r="F35" s="42" t="s">
        <v>0</v>
      </c>
      <c r="G35" s="42" t="s">
        <v>6</v>
      </c>
      <c r="H35" s="42" t="s">
        <v>5</v>
      </c>
      <c r="I35" s="56" t="s">
        <v>4</v>
      </c>
      <c r="J35" s="56" t="s">
        <v>178</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25">
      <c r="A36" s="43"/>
      <c r="B36" s="155" t="s">
        <v>54</v>
      </c>
      <c r="C36" s="155"/>
      <c r="D36" s="155"/>
      <c r="E36" s="155"/>
      <c r="F36" s="38" t="s">
        <v>55</v>
      </c>
      <c r="G36" s="39" t="s">
        <v>34</v>
      </c>
      <c r="H36" s="40"/>
      <c r="I36" s="87">
        <v>121.1</v>
      </c>
      <c r="J36" s="121">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25">
      <c r="A37" s="43"/>
      <c r="B37" s="160" t="s">
        <v>3</v>
      </c>
      <c r="C37" s="160"/>
      <c r="D37" s="160"/>
      <c r="E37" s="160"/>
      <c r="F37" s="45"/>
      <c r="G37" s="46"/>
      <c r="H37" s="58"/>
      <c r="I37" s="48"/>
      <c r="J37" s="49">
        <f>SUM(J36:J36)</f>
        <v>0</v>
      </c>
    </row>
    <row r="38" spans="1:67" x14ac:dyDescent="0.25">
      <c r="A38" s="52"/>
      <c r="B38" s="52"/>
      <c r="C38" s="52"/>
      <c r="D38" s="52"/>
      <c r="E38" s="52"/>
      <c r="F38" s="52"/>
      <c r="G38" s="52"/>
      <c r="H38" s="52"/>
      <c r="I38" s="52"/>
      <c r="J38" s="52"/>
    </row>
    <row r="39" spans="1:67" s="8" customFormat="1" ht="20.25" customHeight="1" x14ac:dyDescent="0.25">
      <c r="A39" s="55"/>
      <c r="B39" s="156" t="s">
        <v>56</v>
      </c>
      <c r="C39" s="156"/>
      <c r="D39" s="156"/>
      <c r="E39" s="156"/>
      <c r="F39" s="42" t="s">
        <v>0</v>
      </c>
      <c r="G39" s="42" t="s">
        <v>6</v>
      </c>
      <c r="H39" s="42" t="s">
        <v>5</v>
      </c>
      <c r="I39" s="56" t="s">
        <v>4</v>
      </c>
      <c r="J39" s="56" t="s">
        <v>178</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25">
      <c r="A40" s="43"/>
      <c r="B40" s="155" t="s">
        <v>56</v>
      </c>
      <c r="C40" s="155"/>
      <c r="D40" s="155"/>
      <c r="E40" s="155"/>
      <c r="F40" s="38" t="s">
        <v>57</v>
      </c>
      <c r="G40" s="39" t="s">
        <v>34</v>
      </c>
      <c r="H40" s="40"/>
      <c r="I40" s="87">
        <v>159.66</v>
      </c>
      <c r="J40" s="121">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ht="20.25" customHeight="1" x14ac:dyDescent="0.25">
      <c r="A41" s="43"/>
      <c r="B41" s="160" t="s">
        <v>3</v>
      </c>
      <c r="C41" s="160"/>
      <c r="D41" s="160"/>
      <c r="E41" s="160"/>
      <c r="F41" s="45"/>
      <c r="G41" s="46"/>
      <c r="H41" s="58"/>
      <c r="I41" s="48"/>
      <c r="J41" s="49">
        <f>SUM(J40:J40)</f>
        <v>0</v>
      </c>
    </row>
    <row r="42" spans="1:67" x14ac:dyDescent="0.25">
      <c r="A42" s="52"/>
      <c r="B42" s="52"/>
      <c r="C42" s="52"/>
      <c r="D42" s="52"/>
      <c r="E42" s="52"/>
      <c r="F42" s="52"/>
      <c r="G42" s="52"/>
      <c r="H42" s="52"/>
      <c r="I42" s="52"/>
      <c r="J42" s="52"/>
    </row>
    <row r="43" spans="1:67" s="8" customFormat="1" ht="32.25" customHeight="1" x14ac:dyDescent="0.25">
      <c r="A43" s="55"/>
      <c r="B43" s="204" t="s">
        <v>58</v>
      </c>
      <c r="C43" s="204"/>
      <c r="D43" s="204"/>
      <c r="E43" s="204"/>
      <c r="F43" s="42" t="s">
        <v>0</v>
      </c>
      <c r="G43" s="42" t="s">
        <v>6</v>
      </c>
      <c r="H43" s="42" t="s">
        <v>5</v>
      </c>
      <c r="I43" s="56" t="s">
        <v>4</v>
      </c>
      <c r="J43" s="56" t="s">
        <v>178</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8" customFormat="1" ht="20.25" customHeight="1" x14ac:dyDescent="0.25">
      <c r="A44" s="43"/>
      <c r="B44" s="155" t="s">
        <v>59</v>
      </c>
      <c r="C44" s="155"/>
      <c r="D44" s="155"/>
      <c r="E44" s="155"/>
      <c r="F44" s="38" t="s">
        <v>60</v>
      </c>
      <c r="G44" s="39" t="s">
        <v>52</v>
      </c>
      <c r="H44" s="40"/>
      <c r="I44" s="87">
        <v>102.06</v>
      </c>
      <c r="J44" s="121">
        <f>+H44*I44</f>
        <v>0</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25">
      <c r="A45" s="43"/>
      <c r="B45" s="155" t="s">
        <v>61</v>
      </c>
      <c r="C45" s="155"/>
      <c r="D45" s="155"/>
      <c r="E45" s="155"/>
      <c r="F45" s="38" t="s">
        <v>62</v>
      </c>
      <c r="G45" s="39" t="s">
        <v>52</v>
      </c>
      <c r="H45" s="40"/>
      <c r="I45" s="87">
        <v>102.06</v>
      </c>
      <c r="J45" s="44">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25">
      <c r="A46" s="43"/>
      <c r="B46" s="160" t="s">
        <v>3</v>
      </c>
      <c r="C46" s="160"/>
      <c r="D46" s="160"/>
      <c r="E46" s="160"/>
      <c r="F46" s="45"/>
      <c r="G46" s="46"/>
      <c r="H46" s="58"/>
      <c r="I46" s="48"/>
      <c r="J46" s="49">
        <f>SUM(J44:J45)</f>
        <v>0</v>
      </c>
    </row>
    <row r="47" spans="1:67" x14ac:dyDescent="0.25">
      <c r="A47" s="52"/>
      <c r="B47" s="52"/>
      <c r="C47" s="52"/>
      <c r="D47" s="52"/>
      <c r="E47" s="52"/>
      <c r="F47" s="52"/>
      <c r="G47" s="52"/>
      <c r="H47" s="52"/>
      <c r="I47" s="52"/>
      <c r="J47" s="52"/>
    </row>
    <row r="48" spans="1:67" s="8" customFormat="1" ht="32.25" customHeight="1" x14ac:dyDescent="0.25">
      <c r="A48" s="55"/>
      <c r="B48" s="156" t="s">
        <v>63</v>
      </c>
      <c r="C48" s="156"/>
      <c r="D48" s="156"/>
      <c r="E48" s="156"/>
      <c r="F48" s="42" t="s">
        <v>0</v>
      </c>
      <c r="G48" s="42" t="s">
        <v>112</v>
      </c>
      <c r="H48" s="42" t="s">
        <v>113</v>
      </c>
      <c r="I48" s="59" t="s">
        <v>114</v>
      </c>
      <c r="J48" s="56" t="s">
        <v>179</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25">
      <c r="A49" s="43"/>
      <c r="B49" s="155" t="s">
        <v>133</v>
      </c>
      <c r="C49" s="155"/>
      <c r="D49" s="155"/>
      <c r="E49" s="155"/>
      <c r="F49" s="38" t="s">
        <v>64</v>
      </c>
      <c r="G49" s="87">
        <v>4221.6000000000004</v>
      </c>
      <c r="H49" s="87">
        <f>G49/10</f>
        <v>422.16</v>
      </c>
      <c r="I49" s="60"/>
      <c r="J49" s="8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25">
      <c r="A50" s="43"/>
      <c r="B50" s="155" t="s">
        <v>134</v>
      </c>
      <c r="C50" s="155"/>
      <c r="D50" s="155"/>
      <c r="E50" s="155"/>
      <c r="F50" s="38" t="s">
        <v>64</v>
      </c>
      <c r="G50" s="87">
        <v>4421.7</v>
      </c>
      <c r="H50" s="87">
        <f t="shared" ref="H50:H59" si="0">G50/10</f>
        <v>442.16999999999996</v>
      </c>
      <c r="I50" s="60"/>
      <c r="J50" s="89">
        <f t="shared" ref="J50:J59" si="1">+H50*I50</f>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25">
      <c r="A51" s="43"/>
      <c r="B51" s="155" t="s">
        <v>184</v>
      </c>
      <c r="C51" s="155"/>
      <c r="D51" s="155"/>
      <c r="E51" s="155"/>
      <c r="F51" s="38" t="s">
        <v>64</v>
      </c>
      <c r="G51" s="87">
        <v>4714.3999999999996</v>
      </c>
      <c r="H51" s="87">
        <f t="shared" si="0"/>
        <v>471.43999999999994</v>
      </c>
      <c r="I51" s="60"/>
      <c r="J51" s="89">
        <f t="shared" ref="J51" si="2">+H51*I51</f>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25">
      <c r="A52" s="43"/>
      <c r="B52" s="155" t="s">
        <v>135</v>
      </c>
      <c r="C52" s="155"/>
      <c r="D52" s="155"/>
      <c r="E52" s="155"/>
      <c r="F52" s="38" t="s">
        <v>66</v>
      </c>
      <c r="G52" s="87">
        <v>8443.2000000000007</v>
      </c>
      <c r="H52" s="87">
        <f t="shared" si="0"/>
        <v>844.32</v>
      </c>
      <c r="I52" s="60"/>
      <c r="J52" s="8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25">
      <c r="A53" s="43"/>
      <c r="B53" s="155" t="s">
        <v>136</v>
      </c>
      <c r="C53" s="155"/>
      <c r="D53" s="155"/>
      <c r="E53" s="155"/>
      <c r="F53" s="38" t="s">
        <v>66</v>
      </c>
      <c r="G53" s="87">
        <v>8843.4</v>
      </c>
      <c r="H53" s="87">
        <f t="shared" si="0"/>
        <v>884.33999999999992</v>
      </c>
      <c r="I53" s="60"/>
      <c r="J53" s="8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25">
      <c r="A54" s="43"/>
      <c r="B54" s="155" t="s">
        <v>183</v>
      </c>
      <c r="C54" s="155"/>
      <c r="D54" s="155"/>
      <c r="E54" s="155"/>
      <c r="F54" s="38" t="s">
        <v>66</v>
      </c>
      <c r="G54" s="87">
        <v>9428.7999999999993</v>
      </c>
      <c r="H54" s="87">
        <f t="shared" si="0"/>
        <v>942.87999999999988</v>
      </c>
      <c r="I54" s="60"/>
      <c r="J54" s="89">
        <f t="shared" ref="J54" si="3">+H54*I54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25">
      <c r="A55" s="43"/>
      <c r="B55" s="155" t="s">
        <v>137</v>
      </c>
      <c r="C55" s="155"/>
      <c r="D55" s="155"/>
      <c r="E55" s="155"/>
      <c r="F55" s="38" t="s">
        <v>67</v>
      </c>
      <c r="G55" s="87">
        <v>16886.400000000001</v>
      </c>
      <c r="H55" s="87">
        <f t="shared" si="0"/>
        <v>1688.64</v>
      </c>
      <c r="I55" s="60"/>
      <c r="J55" s="8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25">
      <c r="A56" s="43"/>
      <c r="B56" s="155" t="s">
        <v>138</v>
      </c>
      <c r="C56" s="155"/>
      <c r="D56" s="155"/>
      <c r="E56" s="155"/>
      <c r="F56" s="61" t="s">
        <v>67</v>
      </c>
      <c r="G56" s="87">
        <v>17686.8</v>
      </c>
      <c r="H56" s="87">
        <f t="shared" si="0"/>
        <v>1768.6799999999998</v>
      </c>
      <c r="I56" s="62"/>
      <c r="J56" s="8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8" customFormat="1" ht="20.25" customHeight="1" x14ac:dyDescent="0.25">
      <c r="A57" s="43"/>
      <c r="B57" s="155" t="s">
        <v>182</v>
      </c>
      <c r="C57" s="155"/>
      <c r="D57" s="155"/>
      <c r="E57" s="155"/>
      <c r="F57" s="61" t="s">
        <v>67</v>
      </c>
      <c r="G57" s="87">
        <v>18857.7</v>
      </c>
      <c r="H57" s="87">
        <f t="shared" si="0"/>
        <v>1885.77</v>
      </c>
      <c r="I57" s="62"/>
      <c r="J57" s="89">
        <f t="shared" ref="J57" si="4">+H57*I57</f>
        <v>0</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8" customFormat="1" ht="20.25" customHeight="1" x14ac:dyDescent="0.25">
      <c r="A58" s="43"/>
      <c r="B58" s="155" t="s">
        <v>139</v>
      </c>
      <c r="C58" s="155"/>
      <c r="D58" s="155"/>
      <c r="E58" s="155"/>
      <c r="F58" s="61" t="s">
        <v>140</v>
      </c>
      <c r="G58" s="87">
        <v>26530.400000000001</v>
      </c>
      <c r="H58" s="87">
        <f t="shared" si="0"/>
        <v>2653.04</v>
      </c>
      <c r="I58" s="62"/>
      <c r="J58" s="89">
        <f t="shared" ref="J58" si="5">+H58*I58</f>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8" customFormat="1" ht="20.25" customHeight="1" x14ac:dyDescent="0.25">
      <c r="A59" s="43"/>
      <c r="B59" s="155" t="s">
        <v>181</v>
      </c>
      <c r="C59" s="155"/>
      <c r="D59" s="155"/>
      <c r="E59" s="155"/>
      <c r="F59" s="61" t="s">
        <v>140</v>
      </c>
      <c r="G59" s="87">
        <v>28286.7</v>
      </c>
      <c r="H59" s="87">
        <f t="shared" si="0"/>
        <v>2828.67</v>
      </c>
      <c r="I59" s="62"/>
      <c r="J59" s="89">
        <f t="shared" si="1"/>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ht="20.25" customHeight="1" x14ac:dyDescent="0.25">
      <c r="A60" s="43"/>
      <c r="B60" s="160" t="s">
        <v>3</v>
      </c>
      <c r="C60" s="160"/>
      <c r="D60" s="160"/>
      <c r="E60" s="160"/>
      <c r="F60" s="45"/>
      <c r="G60" s="46"/>
      <c r="H60" s="47"/>
      <c r="I60" s="63"/>
      <c r="J60" s="49">
        <f>SUM(J49:J59)</f>
        <v>0</v>
      </c>
    </row>
    <row r="61" spans="1:67" x14ac:dyDescent="0.25">
      <c r="A61" s="52"/>
      <c r="B61" s="52"/>
      <c r="C61" s="52"/>
      <c r="D61" s="52"/>
      <c r="E61" s="52"/>
      <c r="F61" s="52"/>
      <c r="G61" s="52"/>
      <c r="H61" s="52"/>
      <c r="I61" s="52"/>
      <c r="J61" s="52"/>
    </row>
    <row r="62" spans="1:67" s="8" customFormat="1" ht="33" customHeight="1" x14ac:dyDescent="0.25">
      <c r="A62" s="55"/>
      <c r="B62" s="156" t="s">
        <v>68</v>
      </c>
      <c r="C62" s="156"/>
      <c r="D62" s="156"/>
      <c r="E62" s="156"/>
      <c r="F62" s="42" t="s">
        <v>0</v>
      </c>
      <c r="G62" s="42" t="s">
        <v>112</v>
      </c>
      <c r="H62" s="42" t="s">
        <v>113</v>
      </c>
      <c r="I62" s="59" t="s">
        <v>114</v>
      </c>
      <c r="J62" s="56" t="s">
        <v>179</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8" customFormat="1" ht="20.25" customHeight="1" x14ac:dyDescent="0.25">
      <c r="A63" s="43"/>
      <c r="B63" s="155" t="s">
        <v>124</v>
      </c>
      <c r="C63" s="155"/>
      <c r="D63" s="155"/>
      <c r="E63" s="155"/>
      <c r="F63" s="38" t="s">
        <v>69</v>
      </c>
      <c r="G63" s="87">
        <v>3581.4</v>
      </c>
      <c r="H63" s="87">
        <f t="shared" ref="H63:H74" si="6">G63/12</f>
        <v>298.45</v>
      </c>
      <c r="I63" s="60"/>
      <c r="J63" s="89">
        <f>+H63*I63</f>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8" customFormat="1" ht="20.25" customHeight="1" x14ac:dyDescent="0.25">
      <c r="A64" s="43"/>
      <c r="B64" s="155" t="s">
        <v>125</v>
      </c>
      <c r="C64" s="155"/>
      <c r="D64" s="155"/>
      <c r="E64" s="155"/>
      <c r="F64" s="38" t="s">
        <v>69</v>
      </c>
      <c r="G64" s="87">
        <v>3751.2</v>
      </c>
      <c r="H64" s="87">
        <f t="shared" si="6"/>
        <v>312.59999999999997</v>
      </c>
      <c r="I64" s="60"/>
      <c r="J64" s="89">
        <f>+H64*I64</f>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8" customFormat="1" ht="20.25" customHeight="1" x14ac:dyDescent="0.25">
      <c r="A65" s="43"/>
      <c r="B65" s="155" t="s">
        <v>185</v>
      </c>
      <c r="C65" s="155"/>
      <c r="D65" s="155"/>
      <c r="E65" s="155"/>
      <c r="F65" s="38" t="s">
        <v>69</v>
      </c>
      <c r="G65" s="87">
        <v>3999.48</v>
      </c>
      <c r="H65" s="87">
        <f t="shared" si="6"/>
        <v>333.29</v>
      </c>
      <c r="I65" s="60"/>
      <c r="J65" s="89">
        <f>+H65*I65</f>
        <v>0</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8" customFormat="1" ht="20.25" customHeight="1" x14ac:dyDescent="0.25">
      <c r="A66" s="43"/>
      <c r="B66" s="155" t="s">
        <v>126</v>
      </c>
      <c r="C66" s="155"/>
      <c r="D66" s="155"/>
      <c r="E66" s="155"/>
      <c r="F66" s="38" t="s">
        <v>70</v>
      </c>
      <c r="G66" s="87">
        <v>9521.76</v>
      </c>
      <c r="H66" s="87">
        <f t="shared" si="6"/>
        <v>793.48</v>
      </c>
      <c r="I66" s="60"/>
      <c r="J66" s="89">
        <f t="shared" ref="J66:J74" si="7">+H66*I66</f>
        <v>0</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8" customFormat="1" ht="20.25" customHeight="1" x14ac:dyDescent="0.25">
      <c r="A67" s="43"/>
      <c r="B67" s="155" t="s">
        <v>127</v>
      </c>
      <c r="C67" s="155"/>
      <c r="D67" s="155"/>
      <c r="E67" s="155"/>
      <c r="F67" s="38" t="s">
        <v>70</v>
      </c>
      <c r="G67" s="87">
        <v>9973.08</v>
      </c>
      <c r="H67" s="87">
        <f t="shared" si="6"/>
        <v>831.09</v>
      </c>
      <c r="I67" s="60"/>
      <c r="J67" s="89">
        <f t="shared" si="7"/>
        <v>0</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8" customFormat="1" ht="20.25" customHeight="1" x14ac:dyDescent="0.25">
      <c r="A68" s="43"/>
      <c r="B68" s="155" t="s">
        <v>186</v>
      </c>
      <c r="C68" s="155"/>
      <c r="D68" s="155"/>
      <c r="E68" s="155"/>
      <c r="F68" s="38" t="s">
        <v>70</v>
      </c>
      <c r="G68" s="87">
        <v>10633.32</v>
      </c>
      <c r="H68" s="87">
        <f t="shared" si="6"/>
        <v>886.11</v>
      </c>
      <c r="I68" s="60"/>
      <c r="J68" s="89">
        <f t="shared" ref="J68" si="8">+H68*I68</f>
        <v>0</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8" customFormat="1" ht="20.25" customHeight="1" x14ac:dyDescent="0.25">
      <c r="A69" s="43"/>
      <c r="B69" s="155" t="s">
        <v>131</v>
      </c>
      <c r="C69" s="155"/>
      <c r="D69" s="155"/>
      <c r="E69" s="155"/>
      <c r="F69" s="38" t="s">
        <v>71</v>
      </c>
      <c r="G69" s="87">
        <v>30875.4</v>
      </c>
      <c r="H69" s="87">
        <f t="shared" si="6"/>
        <v>2572.9500000000003</v>
      </c>
      <c r="I69" s="60"/>
      <c r="J69" s="89">
        <f t="shared" si="7"/>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8" customFormat="1" ht="20.25" customHeight="1" x14ac:dyDescent="0.25">
      <c r="A70" s="43"/>
      <c r="B70" s="155" t="s">
        <v>189</v>
      </c>
      <c r="C70" s="155"/>
      <c r="D70" s="155"/>
      <c r="E70" s="155"/>
      <c r="F70" s="38" t="s">
        <v>71</v>
      </c>
      <c r="G70" s="87">
        <v>32338.89</v>
      </c>
      <c r="H70" s="87">
        <f t="shared" si="6"/>
        <v>2694.9074999999998</v>
      </c>
      <c r="I70" s="60"/>
      <c r="J70" s="89">
        <f t="shared" ref="J70" si="9">+H70*I70</f>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8" customFormat="1" ht="20.25" customHeight="1" x14ac:dyDescent="0.25">
      <c r="A71" s="43"/>
      <c r="B71" s="155" t="s">
        <v>129</v>
      </c>
      <c r="C71" s="155"/>
      <c r="D71" s="155"/>
      <c r="E71" s="155"/>
      <c r="F71" s="38" t="s">
        <v>128</v>
      </c>
      <c r="G71" s="87">
        <v>7504.68</v>
      </c>
      <c r="H71" s="87">
        <f t="shared" si="6"/>
        <v>625.39</v>
      </c>
      <c r="I71" s="65"/>
      <c r="J71" s="89">
        <f t="shared" si="7"/>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8" customFormat="1" ht="20.25" customHeight="1" x14ac:dyDescent="0.25">
      <c r="A72" s="43"/>
      <c r="B72" s="155" t="s">
        <v>187</v>
      </c>
      <c r="C72" s="155"/>
      <c r="D72" s="155"/>
      <c r="E72" s="155"/>
      <c r="F72" s="38" t="s">
        <v>128</v>
      </c>
      <c r="G72" s="87">
        <v>8001.48</v>
      </c>
      <c r="H72" s="87">
        <f t="shared" si="6"/>
        <v>666.79</v>
      </c>
      <c r="I72" s="65"/>
      <c r="J72" s="89">
        <f t="shared" ref="J72" si="10">+H72*I72</f>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8" customFormat="1" ht="20.25" customHeight="1" x14ac:dyDescent="0.25">
      <c r="A73" s="43"/>
      <c r="B73" s="66" t="s">
        <v>130</v>
      </c>
      <c r="C73" s="66"/>
      <c r="D73" s="66"/>
      <c r="E73" s="66"/>
      <c r="F73" s="38" t="s">
        <v>132</v>
      </c>
      <c r="G73" s="87">
        <v>20207.16</v>
      </c>
      <c r="H73" s="87">
        <f t="shared" si="6"/>
        <v>1683.93</v>
      </c>
      <c r="I73" s="65"/>
      <c r="J73" s="89">
        <f t="shared" ref="J73" si="11">+H73*I73</f>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8" customFormat="1" ht="20.25" customHeight="1" x14ac:dyDescent="0.25">
      <c r="A74" s="43"/>
      <c r="B74" s="66" t="s">
        <v>188</v>
      </c>
      <c r="C74" s="66"/>
      <c r="D74" s="66"/>
      <c r="E74" s="66"/>
      <c r="F74" s="38" t="s">
        <v>132</v>
      </c>
      <c r="G74" s="87">
        <v>21443.88</v>
      </c>
      <c r="H74" s="87">
        <f t="shared" si="6"/>
        <v>1786.99</v>
      </c>
      <c r="I74" s="65"/>
      <c r="J74" s="89">
        <f t="shared" si="7"/>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ht="20.25" customHeight="1" x14ac:dyDescent="0.25">
      <c r="A75" s="43"/>
      <c r="B75" s="160" t="s">
        <v>3</v>
      </c>
      <c r="C75" s="160"/>
      <c r="D75" s="160"/>
      <c r="E75" s="160"/>
      <c r="F75" s="45"/>
      <c r="G75" s="46"/>
      <c r="H75" s="47"/>
      <c r="I75" s="63"/>
      <c r="J75" s="49">
        <f>SUM(J63:J74)</f>
        <v>0</v>
      </c>
    </row>
    <row r="76" spans="1:67" x14ac:dyDescent="0.25">
      <c r="A76" s="52"/>
      <c r="B76" s="52"/>
      <c r="C76" s="52"/>
      <c r="D76" s="52"/>
      <c r="E76" s="52"/>
      <c r="F76" s="52"/>
      <c r="G76" s="52"/>
      <c r="H76" s="52"/>
      <c r="I76" s="52"/>
      <c r="J76" s="52"/>
    </row>
    <row r="77" spans="1:67" ht="32.25" customHeight="1" x14ac:dyDescent="0.25">
      <c r="A77" s="55"/>
      <c r="B77" s="156" t="s">
        <v>72</v>
      </c>
      <c r="C77" s="156"/>
      <c r="D77" s="156"/>
      <c r="E77" s="156"/>
      <c r="F77" s="42" t="s">
        <v>0</v>
      </c>
      <c r="G77" s="42" t="s">
        <v>112</v>
      </c>
      <c r="H77" s="42" t="s">
        <v>113</v>
      </c>
      <c r="I77" s="59" t="s">
        <v>114</v>
      </c>
      <c r="J77" s="56" t="s">
        <v>179</v>
      </c>
    </row>
    <row r="78" spans="1:67" ht="19.149999999999999" customHeight="1" x14ac:dyDescent="0.25">
      <c r="A78" s="43"/>
      <c r="B78" s="155" t="s">
        <v>167</v>
      </c>
      <c r="C78" s="155"/>
      <c r="D78" s="155"/>
      <c r="E78" s="155"/>
      <c r="F78" s="38" t="s">
        <v>73</v>
      </c>
      <c r="G78" s="87">
        <v>1271.04</v>
      </c>
      <c r="H78" s="87">
        <f>G78/6</f>
        <v>211.84</v>
      </c>
      <c r="I78" s="40"/>
      <c r="J78" s="89">
        <f>+H78*I78</f>
        <v>0</v>
      </c>
    </row>
    <row r="79" spans="1:67" ht="19.149999999999999" customHeight="1" x14ac:dyDescent="0.25">
      <c r="A79" s="43"/>
      <c r="B79" s="155" t="s">
        <v>168</v>
      </c>
      <c r="C79" s="155"/>
      <c r="D79" s="155"/>
      <c r="E79" s="155"/>
      <c r="F79" s="61" t="s">
        <v>73</v>
      </c>
      <c r="G79" s="87">
        <v>1331.29</v>
      </c>
      <c r="H79" s="87">
        <f>G79/6</f>
        <v>221.88166666666666</v>
      </c>
      <c r="I79" s="40"/>
      <c r="J79" s="89">
        <f>+H79*I79</f>
        <v>0</v>
      </c>
    </row>
    <row r="80" spans="1:67" ht="19.149999999999999" customHeight="1" x14ac:dyDescent="0.25">
      <c r="A80" s="43"/>
      <c r="B80" s="155" t="s">
        <v>190</v>
      </c>
      <c r="C80" s="155"/>
      <c r="D80" s="155"/>
      <c r="E80" s="155"/>
      <c r="F80" s="61" t="s">
        <v>73</v>
      </c>
      <c r="G80" s="87">
        <v>1419.42</v>
      </c>
      <c r="H80" s="87">
        <f>G80/6</f>
        <v>236.57000000000002</v>
      </c>
      <c r="I80" s="40"/>
      <c r="J80" s="89">
        <f>+H80*I80</f>
        <v>0</v>
      </c>
    </row>
    <row r="81" spans="1:10" ht="15.75" x14ac:dyDescent="0.25">
      <c r="A81" s="43"/>
      <c r="B81" s="160" t="s">
        <v>3</v>
      </c>
      <c r="C81" s="160"/>
      <c r="D81" s="160"/>
      <c r="E81" s="160"/>
      <c r="F81" s="45"/>
      <c r="G81" s="46"/>
      <c r="H81" s="47"/>
      <c r="I81" s="48"/>
      <c r="J81" s="49">
        <f>SUM(J78:J80)</f>
        <v>0</v>
      </c>
    </row>
    <row r="82" spans="1:10" ht="15" customHeight="1" x14ac:dyDescent="0.25">
      <c r="A82" s="52"/>
      <c r="B82" s="52"/>
      <c r="C82" s="52"/>
      <c r="D82" s="52"/>
      <c r="E82" s="52"/>
      <c r="F82" s="52"/>
      <c r="G82" s="52"/>
      <c r="H82" s="52"/>
      <c r="I82" s="52"/>
      <c r="J82" s="52"/>
    </row>
    <row r="83" spans="1:10" ht="36" customHeight="1" x14ac:dyDescent="0.25">
      <c r="A83" s="55"/>
      <c r="B83" s="156" t="s">
        <v>74</v>
      </c>
      <c r="C83" s="156"/>
      <c r="D83" s="156"/>
      <c r="E83" s="156"/>
      <c r="F83" s="42" t="s">
        <v>0</v>
      </c>
      <c r="G83" s="106" t="s">
        <v>112</v>
      </c>
      <c r="H83" s="106" t="s">
        <v>113</v>
      </c>
      <c r="I83" s="59" t="s">
        <v>114</v>
      </c>
      <c r="J83" s="103" t="s">
        <v>179</v>
      </c>
    </row>
    <row r="84" spans="1:10" ht="19.899999999999999" customHeight="1" x14ac:dyDescent="0.25">
      <c r="A84" s="43"/>
      <c r="B84" s="155" t="s">
        <v>163</v>
      </c>
      <c r="C84" s="155"/>
      <c r="D84" s="155"/>
      <c r="E84" s="155"/>
      <c r="F84" s="38" t="s">
        <v>75</v>
      </c>
      <c r="G84" s="87">
        <v>1136.52</v>
      </c>
      <c r="H84" s="87">
        <f>G84/6</f>
        <v>189.42</v>
      </c>
      <c r="I84" s="40"/>
      <c r="J84" s="121">
        <f>+H84*I84</f>
        <v>0</v>
      </c>
    </row>
    <row r="85" spans="1:10" ht="19.899999999999999" customHeight="1" x14ac:dyDescent="0.25">
      <c r="A85" s="43"/>
      <c r="B85" s="155" t="s">
        <v>164</v>
      </c>
      <c r="C85" s="155"/>
      <c r="D85" s="155"/>
      <c r="E85" s="155"/>
      <c r="F85" s="38" t="s">
        <v>75</v>
      </c>
      <c r="G85" s="87">
        <v>1190.4000000000001</v>
      </c>
      <c r="H85" s="87">
        <f>G85/6</f>
        <v>198.4</v>
      </c>
      <c r="I85" s="40"/>
      <c r="J85" s="121">
        <f t="shared" ref="J85:J89" si="12">+H85*I85</f>
        <v>0</v>
      </c>
    </row>
    <row r="86" spans="1:10" ht="19.899999999999999" customHeight="1" x14ac:dyDescent="0.25">
      <c r="A86" s="43"/>
      <c r="B86" s="155" t="s">
        <v>191</v>
      </c>
      <c r="C86" s="155"/>
      <c r="D86" s="155"/>
      <c r="E86" s="155"/>
      <c r="F86" s="38" t="s">
        <v>75</v>
      </c>
      <c r="G86" s="87">
        <v>1269.18</v>
      </c>
      <c r="H86" s="87">
        <f>G86/6</f>
        <v>211.53</v>
      </c>
      <c r="I86" s="40"/>
      <c r="J86" s="121">
        <f t="shared" ref="J86" si="13">+H86*I86</f>
        <v>0</v>
      </c>
    </row>
    <row r="87" spans="1:10" ht="19.899999999999999" customHeight="1" x14ac:dyDescent="0.25">
      <c r="A87" s="43"/>
      <c r="B87" s="155" t="s">
        <v>165</v>
      </c>
      <c r="C87" s="155"/>
      <c r="D87" s="155"/>
      <c r="E87" s="155"/>
      <c r="F87" s="38" t="s">
        <v>76</v>
      </c>
      <c r="G87" s="87">
        <v>5114.88</v>
      </c>
      <c r="H87" s="87">
        <f>G87/18</f>
        <v>284.16000000000003</v>
      </c>
      <c r="I87" s="40"/>
      <c r="J87" s="121">
        <f t="shared" si="12"/>
        <v>0</v>
      </c>
    </row>
    <row r="88" spans="1:10" ht="19.899999999999999" customHeight="1" x14ac:dyDescent="0.25">
      <c r="A88" s="43"/>
      <c r="B88" s="155" t="s">
        <v>166</v>
      </c>
      <c r="C88" s="155"/>
      <c r="D88" s="155"/>
      <c r="E88" s="155"/>
      <c r="F88" s="61" t="s">
        <v>76</v>
      </c>
      <c r="G88" s="87">
        <v>5357.34</v>
      </c>
      <c r="H88" s="87">
        <f>G88/18</f>
        <v>297.63</v>
      </c>
      <c r="I88" s="40"/>
      <c r="J88" s="121">
        <f t="shared" ref="J88" si="14">+H88*I88</f>
        <v>0</v>
      </c>
    </row>
    <row r="89" spans="1:10" ht="19.899999999999999" customHeight="1" x14ac:dyDescent="0.25">
      <c r="A89" s="43"/>
      <c r="B89" s="155" t="s">
        <v>192</v>
      </c>
      <c r="C89" s="155"/>
      <c r="D89" s="155"/>
      <c r="E89" s="155"/>
      <c r="F89" s="61" t="s">
        <v>76</v>
      </c>
      <c r="G89" s="87">
        <v>5711.94</v>
      </c>
      <c r="H89" s="87">
        <f>G89/18</f>
        <v>317.33</v>
      </c>
      <c r="I89" s="40"/>
      <c r="J89" s="121">
        <f t="shared" si="12"/>
        <v>0</v>
      </c>
    </row>
    <row r="90" spans="1:10" ht="15.75" x14ac:dyDescent="0.25">
      <c r="A90" s="43"/>
      <c r="B90" s="160" t="s">
        <v>3</v>
      </c>
      <c r="C90" s="160"/>
      <c r="D90" s="160"/>
      <c r="E90" s="160"/>
      <c r="F90" s="45"/>
      <c r="G90" s="46"/>
      <c r="H90" s="47"/>
      <c r="I90" s="48"/>
      <c r="J90" s="49">
        <f>SUM(J84:J89)</f>
        <v>0</v>
      </c>
    </row>
    <row r="91" spans="1:10" x14ac:dyDescent="0.25">
      <c r="A91" s="52"/>
      <c r="B91" s="52"/>
      <c r="C91" s="52"/>
      <c r="D91" s="52"/>
      <c r="E91" s="52"/>
      <c r="F91" s="52"/>
      <c r="G91" s="52"/>
      <c r="H91" s="52"/>
      <c r="I91" s="52"/>
      <c r="J91" s="52"/>
    </row>
    <row r="92" spans="1:10" ht="30" customHeight="1" x14ac:dyDescent="0.25">
      <c r="A92" s="55"/>
      <c r="B92" s="156" t="s">
        <v>83</v>
      </c>
      <c r="C92" s="156"/>
      <c r="D92" s="156"/>
      <c r="E92" s="156"/>
      <c r="F92" s="42" t="s">
        <v>0</v>
      </c>
      <c r="G92" s="42" t="s">
        <v>112</v>
      </c>
      <c r="H92" s="42" t="s">
        <v>113</v>
      </c>
      <c r="I92" s="59" t="s">
        <v>114</v>
      </c>
      <c r="J92" s="56" t="s">
        <v>179</v>
      </c>
    </row>
    <row r="93" spans="1:10" ht="19.149999999999999" customHeight="1" x14ac:dyDescent="0.25">
      <c r="A93" s="43"/>
      <c r="B93" s="155" t="s">
        <v>141</v>
      </c>
      <c r="C93" s="155"/>
      <c r="D93" s="155"/>
      <c r="E93" s="155"/>
      <c r="F93" s="38" t="s">
        <v>77</v>
      </c>
      <c r="G93" s="88">
        <v>1034.4000000000001</v>
      </c>
      <c r="H93" s="64">
        <f t="shared" ref="H93:H101" si="15">G93/12</f>
        <v>86.2</v>
      </c>
      <c r="I93" s="60"/>
      <c r="J93" s="89">
        <f>+H93*I93</f>
        <v>0</v>
      </c>
    </row>
    <row r="94" spans="1:10" ht="19.149999999999999" customHeight="1" x14ac:dyDescent="0.25">
      <c r="A94" s="43"/>
      <c r="B94" s="155" t="s">
        <v>142</v>
      </c>
      <c r="C94" s="155"/>
      <c r="D94" s="155"/>
      <c r="E94" s="155"/>
      <c r="F94" s="38" t="s">
        <v>77</v>
      </c>
      <c r="G94" s="88">
        <v>1083.48</v>
      </c>
      <c r="H94" s="64">
        <f t="shared" si="15"/>
        <v>90.29</v>
      </c>
      <c r="I94" s="60"/>
      <c r="J94" s="89">
        <f t="shared" ref="J94:J101" si="16">+H94*I94</f>
        <v>0</v>
      </c>
    </row>
    <row r="95" spans="1:10" ht="19.149999999999999" customHeight="1" x14ac:dyDescent="0.25">
      <c r="A95" s="43"/>
      <c r="B95" s="155" t="s">
        <v>195</v>
      </c>
      <c r="C95" s="155"/>
      <c r="D95" s="155"/>
      <c r="E95" s="155"/>
      <c r="F95" s="38" t="s">
        <v>77</v>
      </c>
      <c r="G95" s="88">
        <v>1155.1199999999999</v>
      </c>
      <c r="H95" s="64">
        <f t="shared" si="15"/>
        <v>96.259999999999991</v>
      </c>
      <c r="I95" s="60"/>
      <c r="J95" s="89">
        <f t="shared" ref="J95" si="17">+H95*I95</f>
        <v>0</v>
      </c>
    </row>
    <row r="96" spans="1:10" ht="19.149999999999999" customHeight="1" x14ac:dyDescent="0.25">
      <c r="A96" s="43"/>
      <c r="B96" s="155" t="s">
        <v>143</v>
      </c>
      <c r="C96" s="155"/>
      <c r="D96" s="155"/>
      <c r="E96" s="155"/>
      <c r="F96" s="38" t="s">
        <v>78</v>
      </c>
      <c r="G96" s="88">
        <v>2533.08</v>
      </c>
      <c r="H96" s="64">
        <f t="shared" si="15"/>
        <v>211.09</v>
      </c>
      <c r="I96" s="60"/>
      <c r="J96" s="89">
        <f t="shared" si="16"/>
        <v>0</v>
      </c>
    </row>
    <row r="97" spans="1:10" ht="19.149999999999999" customHeight="1" x14ac:dyDescent="0.25">
      <c r="A97" s="43"/>
      <c r="B97" s="155" t="s">
        <v>144</v>
      </c>
      <c r="C97" s="155"/>
      <c r="D97" s="155"/>
      <c r="E97" s="155"/>
      <c r="F97" s="38" t="s">
        <v>78</v>
      </c>
      <c r="G97" s="88">
        <v>2653.2</v>
      </c>
      <c r="H97" s="64">
        <f t="shared" si="15"/>
        <v>221.1</v>
      </c>
      <c r="I97" s="60"/>
      <c r="J97" s="89">
        <f t="shared" si="16"/>
        <v>0</v>
      </c>
    </row>
    <row r="98" spans="1:10" ht="19.149999999999999" customHeight="1" x14ac:dyDescent="0.25">
      <c r="A98" s="43"/>
      <c r="B98" s="155" t="s">
        <v>194</v>
      </c>
      <c r="C98" s="155"/>
      <c r="D98" s="155"/>
      <c r="E98" s="155"/>
      <c r="F98" s="38" t="s">
        <v>78</v>
      </c>
      <c r="G98" s="88">
        <v>2828.76</v>
      </c>
      <c r="H98" s="64">
        <f t="shared" si="15"/>
        <v>235.73000000000002</v>
      </c>
      <c r="I98" s="60"/>
      <c r="J98" s="89">
        <f t="shared" ref="J98" si="18">+H98*I98</f>
        <v>0</v>
      </c>
    </row>
    <row r="99" spans="1:10" ht="19.149999999999999" customHeight="1" x14ac:dyDescent="0.25">
      <c r="A99" s="43"/>
      <c r="B99" s="155" t="s">
        <v>145</v>
      </c>
      <c r="C99" s="155"/>
      <c r="D99" s="155"/>
      <c r="E99" s="155"/>
      <c r="F99" s="38" t="s">
        <v>79</v>
      </c>
      <c r="G99" s="88">
        <v>5092.32</v>
      </c>
      <c r="H99" s="64">
        <f t="shared" si="15"/>
        <v>424.35999999999996</v>
      </c>
      <c r="I99" s="60"/>
      <c r="J99" s="89">
        <f t="shared" si="16"/>
        <v>0</v>
      </c>
    </row>
    <row r="100" spans="1:10" ht="19.149999999999999" customHeight="1" x14ac:dyDescent="0.25">
      <c r="A100" s="43"/>
      <c r="B100" s="155" t="s">
        <v>146</v>
      </c>
      <c r="C100" s="155"/>
      <c r="D100" s="155"/>
      <c r="E100" s="155"/>
      <c r="F100" s="61" t="s">
        <v>79</v>
      </c>
      <c r="G100" s="90">
        <v>5333.6989999999996</v>
      </c>
      <c r="H100" s="64">
        <f t="shared" si="15"/>
        <v>444.47491666666662</v>
      </c>
      <c r="I100" s="60"/>
      <c r="J100" s="89">
        <f t="shared" ref="J100" si="19">+H100*I100</f>
        <v>0</v>
      </c>
    </row>
    <row r="101" spans="1:10" ht="19.149999999999999" customHeight="1" x14ac:dyDescent="0.25">
      <c r="A101" s="43"/>
      <c r="B101" s="155" t="s">
        <v>193</v>
      </c>
      <c r="C101" s="155"/>
      <c r="D101" s="155"/>
      <c r="E101" s="155"/>
      <c r="F101" s="61" t="s">
        <v>79</v>
      </c>
      <c r="G101" s="90">
        <v>5686.8</v>
      </c>
      <c r="H101" s="64">
        <f t="shared" si="15"/>
        <v>473.90000000000003</v>
      </c>
      <c r="I101" s="60"/>
      <c r="J101" s="89">
        <f t="shared" si="16"/>
        <v>0</v>
      </c>
    </row>
    <row r="102" spans="1:10" ht="19.149999999999999" customHeight="1" x14ac:dyDescent="0.25">
      <c r="A102" s="43"/>
      <c r="B102" s="157"/>
      <c r="C102" s="158"/>
      <c r="D102" s="158"/>
      <c r="E102" s="159"/>
      <c r="F102" s="42" t="s">
        <v>0</v>
      </c>
      <c r="G102" s="42" t="s">
        <v>6</v>
      </c>
      <c r="H102" s="42" t="s">
        <v>5</v>
      </c>
      <c r="I102" s="56" t="s">
        <v>4</v>
      </c>
      <c r="J102" s="56" t="s">
        <v>178</v>
      </c>
    </row>
    <row r="103" spans="1:10" ht="19.149999999999999" customHeight="1" x14ac:dyDescent="0.25">
      <c r="A103" s="43"/>
      <c r="B103" s="155" t="s">
        <v>80</v>
      </c>
      <c r="C103" s="155"/>
      <c r="D103" s="155"/>
      <c r="E103" s="155"/>
      <c r="F103" s="38" t="s">
        <v>81</v>
      </c>
      <c r="G103" s="39" t="s">
        <v>36</v>
      </c>
      <c r="H103" s="40"/>
      <c r="I103" s="88">
        <v>123.51</v>
      </c>
      <c r="J103" s="89">
        <f>+H103*I103</f>
        <v>0</v>
      </c>
    </row>
    <row r="104" spans="1:10" ht="19.149999999999999" customHeight="1" x14ac:dyDescent="0.25">
      <c r="A104" s="43"/>
      <c r="B104" s="155" t="s">
        <v>82</v>
      </c>
      <c r="C104" s="155"/>
      <c r="D104" s="155"/>
      <c r="E104" s="155"/>
      <c r="F104" s="38" t="s">
        <v>115</v>
      </c>
      <c r="G104" s="39" t="s">
        <v>36</v>
      </c>
      <c r="H104" s="40"/>
      <c r="I104" s="88">
        <v>123.51</v>
      </c>
      <c r="J104" s="89">
        <f>+H104*I104</f>
        <v>0</v>
      </c>
    </row>
    <row r="105" spans="1:10" ht="19.149999999999999" customHeight="1" x14ac:dyDescent="0.25">
      <c r="A105" s="43"/>
      <c r="B105" s="160" t="s">
        <v>3</v>
      </c>
      <c r="C105" s="160"/>
      <c r="D105" s="160"/>
      <c r="E105" s="160"/>
      <c r="F105" s="45"/>
      <c r="G105" s="46"/>
      <c r="H105" s="58"/>
      <c r="I105" s="48"/>
      <c r="J105" s="49">
        <f>SUM(J93:J104)</f>
        <v>0</v>
      </c>
    </row>
    <row r="106" spans="1:10" x14ac:dyDescent="0.25">
      <c r="A106" s="52"/>
      <c r="B106" s="52"/>
      <c r="C106" s="52"/>
      <c r="D106" s="52"/>
      <c r="E106" s="52"/>
      <c r="F106" s="52"/>
      <c r="G106" s="52"/>
      <c r="H106" s="52"/>
      <c r="I106" s="52"/>
      <c r="J106" s="52"/>
    </row>
    <row r="107" spans="1:10" ht="32.25" customHeight="1" x14ac:dyDescent="0.25">
      <c r="A107" s="55"/>
      <c r="B107" s="156" t="s">
        <v>84</v>
      </c>
      <c r="C107" s="156"/>
      <c r="D107" s="156"/>
      <c r="E107" s="156"/>
      <c r="F107" s="42" t="s">
        <v>0</v>
      </c>
      <c r="G107" s="42" t="s">
        <v>112</v>
      </c>
      <c r="H107" s="42" t="s">
        <v>113</v>
      </c>
      <c r="I107" s="59" t="s">
        <v>114</v>
      </c>
      <c r="J107" s="56" t="s">
        <v>179</v>
      </c>
    </row>
    <row r="108" spans="1:10" ht="19.149999999999999" customHeight="1" x14ac:dyDescent="0.25">
      <c r="A108" s="43"/>
      <c r="B108" s="155" t="s">
        <v>147</v>
      </c>
      <c r="C108" s="155"/>
      <c r="D108" s="155"/>
      <c r="E108" s="155"/>
      <c r="F108" s="38" t="s">
        <v>85</v>
      </c>
      <c r="G108" s="88">
        <v>6864.12</v>
      </c>
      <c r="H108" s="64">
        <f t="shared" ref="H108:H116" si="20">G108/12</f>
        <v>572.01</v>
      </c>
      <c r="I108" s="60"/>
      <c r="J108" s="89">
        <f>+H108*I108</f>
        <v>0</v>
      </c>
    </row>
    <row r="109" spans="1:10" ht="19.149999999999999" customHeight="1" x14ac:dyDescent="0.25">
      <c r="A109" s="43"/>
      <c r="B109" s="155" t="s">
        <v>148</v>
      </c>
      <c r="C109" s="155"/>
      <c r="D109" s="155"/>
      <c r="E109" s="155"/>
      <c r="F109" s="38" t="s">
        <v>85</v>
      </c>
      <c r="G109" s="88">
        <v>7189.44</v>
      </c>
      <c r="H109" s="64">
        <f t="shared" si="20"/>
        <v>599.12</v>
      </c>
      <c r="I109" s="60"/>
      <c r="J109" s="89">
        <f t="shared" ref="J109:J116" si="21">+H109*I109</f>
        <v>0</v>
      </c>
    </row>
    <row r="110" spans="1:10" ht="19.149999999999999" customHeight="1" x14ac:dyDescent="0.25">
      <c r="A110" s="43"/>
      <c r="B110" s="155" t="s">
        <v>196</v>
      </c>
      <c r="C110" s="155"/>
      <c r="D110" s="155"/>
      <c r="E110" s="155"/>
      <c r="F110" s="38" t="s">
        <v>85</v>
      </c>
      <c r="G110" s="88">
        <v>7665.48</v>
      </c>
      <c r="H110" s="64">
        <f t="shared" si="20"/>
        <v>638.79</v>
      </c>
      <c r="I110" s="60"/>
      <c r="J110" s="89">
        <f t="shared" ref="J110" si="22">+H110*I110</f>
        <v>0</v>
      </c>
    </row>
    <row r="111" spans="1:10" ht="19.149999999999999" customHeight="1" x14ac:dyDescent="0.25">
      <c r="A111" s="43"/>
      <c r="B111" s="155" t="s">
        <v>149</v>
      </c>
      <c r="C111" s="155"/>
      <c r="D111" s="155"/>
      <c r="E111" s="155"/>
      <c r="F111" s="38" t="s">
        <v>86</v>
      </c>
      <c r="G111" s="88">
        <v>10677.48</v>
      </c>
      <c r="H111" s="64">
        <f t="shared" si="20"/>
        <v>889.79</v>
      </c>
      <c r="I111" s="60"/>
      <c r="J111" s="89">
        <f t="shared" si="21"/>
        <v>0</v>
      </c>
    </row>
    <row r="112" spans="1:10" ht="19.149999999999999" customHeight="1" x14ac:dyDescent="0.25">
      <c r="A112" s="43"/>
      <c r="B112" s="155" t="s">
        <v>150</v>
      </c>
      <c r="C112" s="155"/>
      <c r="D112" s="155"/>
      <c r="E112" s="155"/>
      <c r="F112" s="38" t="s">
        <v>86</v>
      </c>
      <c r="G112" s="88">
        <v>11183.64</v>
      </c>
      <c r="H112" s="64">
        <f t="shared" si="20"/>
        <v>931.96999999999991</v>
      </c>
      <c r="I112" s="60"/>
      <c r="J112" s="89">
        <f t="shared" si="21"/>
        <v>0</v>
      </c>
    </row>
    <row r="113" spans="1:10" ht="19.149999999999999" customHeight="1" x14ac:dyDescent="0.25">
      <c r="A113" s="43"/>
      <c r="B113" s="155" t="s">
        <v>197</v>
      </c>
      <c r="C113" s="155"/>
      <c r="D113" s="155"/>
      <c r="E113" s="155"/>
      <c r="F113" s="38" t="s">
        <v>86</v>
      </c>
      <c r="G113" s="88">
        <v>11923.92</v>
      </c>
      <c r="H113" s="64">
        <f t="shared" si="20"/>
        <v>993.66</v>
      </c>
      <c r="I113" s="60"/>
      <c r="J113" s="89">
        <f t="shared" ref="J113" si="23">+H113*I113</f>
        <v>0</v>
      </c>
    </row>
    <row r="114" spans="1:10" ht="19.149999999999999" customHeight="1" x14ac:dyDescent="0.25">
      <c r="A114" s="43"/>
      <c r="B114" s="155" t="s">
        <v>151</v>
      </c>
      <c r="C114" s="155"/>
      <c r="D114" s="155"/>
      <c r="E114" s="155"/>
      <c r="F114" s="38" t="s">
        <v>87</v>
      </c>
      <c r="G114" s="88">
        <v>18304.2</v>
      </c>
      <c r="H114" s="64">
        <f t="shared" si="20"/>
        <v>1525.3500000000001</v>
      </c>
      <c r="I114" s="60"/>
      <c r="J114" s="89">
        <f t="shared" si="21"/>
        <v>0</v>
      </c>
    </row>
    <row r="115" spans="1:10" ht="19.149999999999999" customHeight="1" x14ac:dyDescent="0.25">
      <c r="A115" s="43"/>
      <c r="B115" s="155" t="s">
        <v>152</v>
      </c>
      <c r="C115" s="155"/>
      <c r="D115" s="155"/>
      <c r="E115" s="155"/>
      <c r="F115" s="61" t="s">
        <v>87</v>
      </c>
      <c r="G115" s="90">
        <v>19171.8</v>
      </c>
      <c r="H115" s="64">
        <f t="shared" si="20"/>
        <v>1597.6499999999999</v>
      </c>
      <c r="I115" s="60"/>
      <c r="J115" s="89">
        <f t="shared" ref="J115" si="24">+H115*I115</f>
        <v>0</v>
      </c>
    </row>
    <row r="116" spans="1:10" ht="19.149999999999999" customHeight="1" x14ac:dyDescent="0.25">
      <c r="A116" s="43"/>
      <c r="B116" s="155" t="s">
        <v>198</v>
      </c>
      <c r="C116" s="155"/>
      <c r="D116" s="155"/>
      <c r="E116" s="155"/>
      <c r="F116" s="61" t="s">
        <v>87</v>
      </c>
      <c r="G116" s="90">
        <v>20441.04</v>
      </c>
      <c r="H116" s="64">
        <f t="shared" si="20"/>
        <v>1703.42</v>
      </c>
      <c r="I116" s="60"/>
      <c r="J116" s="89">
        <f t="shared" si="21"/>
        <v>0</v>
      </c>
    </row>
    <row r="117" spans="1:10" ht="19.149999999999999" customHeight="1" x14ac:dyDescent="0.25">
      <c r="A117" s="43"/>
      <c r="B117" s="157"/>
      <c r="C117" s="158"/>
      <c r="D117" s="158"/>
      <c r="E117" s="159"/>
      <c r="F117" s="42" t="s">
        <v>0</v>
      </c>
      <c r="G117" s="42" t="s">
        <v>6</v>
      </c>
      <c r="H117" s="42" t="s">
        <v>5</v>
      </c>
      <c r="I117" s="56" t="s">
        <v>4</v>
      </c>
      <c r="J117" s="56" t="s">
        <v>178</v>
      </c>
    </row>
    <row r="118" spans="1:10" ht="19.149999999999999" customHeight="1" x14ac:dyDescent="0.25">
      <c r="A118" s="43"/>
      <c r="B118" s="155" t="s">
        <v>88</v>
      </c>
      <c r="C118" s="155"/>
      <c r="D118" s="155"/>
      <c r="E118" s="155"/>
      <c r="F118" s="38" t="s">
        <v>89</v>
      </c>
      <c r="G118" s="39" t="s">
        <v>36</v>
      </c>
      <c r="H118" s="40"/>
      <c r="I118" s="88">
        <v>84.38</v>
      </c>
      <c r="J118" s="89">
        <f t="shared" ref="J118:J142" si="25">+H118*I118</f>
        <v>0</v>
      </c>
    </row>
    <row r="119" spans="1:10" ht="19.149999999999999" customHeight="1" x14ac:dyDescent="0.25">
      <c r="A119" s="43"/>
      <c r="B119" s="155" t="s">
        <v>90</v>
      </c>
      <c r="C119" s="155"/>
      <c r="D119" s="155"/>
      <c r="E119" s="155"/>
      <c r="F119" s="38" t="s">
        <v>91</v>
      </c>
      <c r="G119" s="39" t="s">
        <v>36</v>
      </c>
      <c r="H119" s="40"/>
      <c r="I119" s="88">
        <v>84.38</v>
      </c>
      <c r="J119" s="89">
        <f t="shared" si="25"/>
        <v>0</v>
      </c>
    </row>
    <row r="120" spans="1:10" ht="31.5" x14ac:dyDescent="0.25">
      <c r="A120" s="43"/>
      <c r="B120" s="157"/>
      <c r="C120" s="158"/>
      <c r="D120" s="158"/>
      <c r="E120" s="159"/>
      <c r="F120" s="42" t="s">
        <v>0</v>
      </c>
      <c r="G120" s="42" t="s">
        <v>112</v>
      </c>
      <c r="H120" s="42" t="s">
        <v>113</v>
      </c>
      <c r="I120" s="59" t="s">
        <v>114</v>
      </c>
      <c r="J120" s="56" t="s">
        <v>179</v>
      </c>
    </row>
    <row r="121" spans="1:10" ht="19.149999999999999" customHeight="1" x14ac:dyDescent="0.25">
      <c r="A121" s="43"/>
      <c r="B121" s="155" t="s">
        <v>153</v>
      </c>
      <c r="C121" s="155"/>
      <c r="D121" s="155"/>
      <c r="E121" s="155"/>
      <c r="F121" s="38" t="s">
        <v>92</v>
      </c>
      <c r="G121" s="91">
        <v>1247.04</v>
      </c>
      <c r="H121" s="64">
        <f t="shared" ref="H121" si="26">G121/12</f>
        <v>103.92</v>
      </c>
      <c r="I121" s="60"/>
      <c r="J121" s="89">
        <f>+H121*I121</f>
        <v>0</v>
      </c>
    </row>
    <row r="122" spans="1:10" ht="19.149999999999999" customHeight="1" x14ac:dyDescent="0.25">
      <c r="A122" s="43"/>
      <c r="B122" s="155" t="s">
        <v>154</v>
      </c>
      <c r="C122" s="155"/>
      <c r="D122" s="155"/>
      <c r="E122" s="155"/>
      <c r="F122" s="38" t="s">
        <v>92</v>
      </c>
      <c r="G122" s="91">
        <v>1306.2</v>
      </c>
      <c r="H122" s="64">
        <f t="shared" ref="H122:H129" si="27">G122/12</f>
        <v>108.85000000000001</v>
      </c>
      <c r="I122" s="60"/>
      <c r="J122" s="89">
        <f t="shared" ref="J122:J129" si="28">+H122*I122</f>
        <v>0</v>
      </c>
    </row>
    <row r="123" spans="1:10" ht="19.149999999999999" customHeight="1" x14ac:dyDescent="0.25">
      <c r="A123" s="43"/>
      <c r="B123" s="155" t="s">
        <v>199</v>
      </c>
      <c r="C123" s="155"/>
      <c r="D123" s="155"/>
      <c r="E123" s="155"/>
      <c r="F123" s="38" t="s">
        <v>92</v>
      </c>
      <c r="G123" s="91">
        <v>1392.6</v>
      </c>
      <c r="H123" s="64">
        <f t="shared" si="27"/>
        <v>116.05</v>
      </c>
      <c r="I123" s="60"/>
      <c r="J123" s="89">
        <f t="shared" ref="J123" si="29">+H123*I123</f>
        <v>0</v>
      </c>
    </row>
    <row r="124" spans="1:10" ht="19.149999999999999" customHeight="1" x14ac:dyDescent="0.25">
      <c r="A124" s="43"/>
      <c r="B124" s="155" t="s">
        <v>155</v>
      </c>
      <c r="C124" s="155"/>
      <c r="D124" s="155"/>
      <c r="E124" s="155"/>
      <c r="F124" s="38" t="s">
        <v>93</v>
      </c>
      <c r="G124" s="91">
        <v>2494.1999999999998</v>
      </c>
      <c r="H124" s="64">
        <f t="shared" si="27"/>
        <v>207.85</v>
      </c>
      <c r="I124" s="60"/>
      <c r="J124" s="89">
        <f t="shared" si="28"/>
        <v>0</v>
      </c>
    </row>
    <row r="125" spans="1:10" ht="19.149999999999999" customHeight="1" x14ac:dyDescent="0.25">
      <c r="A125" s="43"/>
      <c r="B125" s="155" t="s">
        <v>156</v>
      </c>
      <c r="C125" s="155"/>
      <c r="D125" s="155"/>
      <c r="E125" s="155"/>
      <c r="F125" s="38" t="s">
        <v>93</v>
      </c>
      <c r="G125" s="91">
        <v>2612.4</v>
      </c>
      <c r="H125" s="64">
        <f t="shared" si="27"/>
        <v>217.70000000000002</v>
      </c>
      <c r="I125" s="60"/>
      <c r="J125" s="89">
        <f t="shared" si="28"/>
        <v>0</v>
      </c>
    </row>
    <row r="126" spans="1:10" ht="19.149999999999999" customHeight="1" x14ac:dyDescent="0.25">
      <c r="A126" s="43"/>
      <c r="B126" s="155" t="s">
        <v>200</v>
      </c>
      <c r="C126" s="155"/>
      <c r="D126" s="155"/>
      <c r="E126" s="155"/>
      <c r="F126" s="38" t="s">
        <v>93</v>
      </c>
      <c r="G126" s="91">
        <v>2785.32</v>
      </c>
      <c r="H126" s="64">
        <f t="shared" si="27"/>
        <v>232.11</v>
      </c>
      <c r="I126" s="60"/>
      <c r="J126" s="89">
        <f t="shared" ref="J126" si="30">+H126*I126</f>
        <v>0</v>
      </c>
    </row>
    <row r="127" spans="1:10" ht="19.149999999999999" customHeight="1" x14ac:dyDescent="0.25">
      <c r="A127" s="43"/>
      <c r="B127" s="155" t="s">
        <v>157</v>
      </c>
      <c r="C127" s="155"/>
      <c r="D127" s="155"/>
      <c r="E127" s="155"/>
      <c r="F127" s="38" t="s">
        <v>94</v>
      </c>
      <c r="G127" s="91">
        <v>5487.24</v>
      </c>
      <c r="H127" s="64">
        <f t="shared" si="27"/>
        <v>457.27</v>
      </c>
      <c r="I127" s="60"/>
      <c r="J127" s="89">
        <f t="shared" si="28"/>
        <v>0</v>
      </c>
    </row>
    <row r="128" spans="1:10" ht="19.149999999999999" customHeight="1" x14ac:dyDescent="0.25">
      <c r="A128" s="43"/>
      <c r="B128" s="155" t="s">
        <v>158</v>
      </c>
      <c r="C128" s="155"/>
      <c r="D128" s="155"/>
      <c r="E128" s="155"/>
      <c r="F128" s="61" t="s">
        <v>94</v>
      </c>
      <c r="G128" s="92">
        <v>5747.28</v>
      </c>
      <c r="H128" s="64">
        <f t="shared" si="27"/>
        <v>478.94</v>
      </c>
      <c r="I128" s="60"/>
      <c r="J128" s="89">
        <f t="shared" ref="J128" si="31">+H128*I128</f>
        <v>0</v>
      </c>
    </row>
    <row r="129" spans="1:10" ht="19.149999999999999" customHeight="1" x14ac:dyDescent="0.25">
      <c r="A129" s="43"/>
      <c r="B129" s="155" t="s">
        <v>201</v>
      </c>
      <c r="C129" s="155"/>
      <c r="D129" s="155"/>
      <c r="E129" s="155"/>
      <c r="F129" s="61" t="s">
        <v>94</v>
      </c>
      <c r="G129" s="92">
        <v>6127.8</v>
      </c>
      <c r="H129" s="64">
        <f t="shared" si="27"/>
        <v>510.65000000000003</v>
      </c>
      <c r="I129" s="60"/>
      <c r="J129" s="89">
        <f t="shared" si="28"/>
        <v>0</v>
      </c>
    </row>
    <row r="130" spans="1:10" ht="19.149999999999999" customHeight="1" x14ac:dyDescent="0.25">
      <c r="A130" s="43"/>
      <c r="B130" s="157"/>
      <c r="C130" s="158"/>
      <c r="D130" s="158"/>
      <c r="E130" s="159"/>
      <c r="F130" s="42" t="s">
        <v>0</v>
      </c>
      <c r="G130" s="42" t="s">
        <v>6</v>
      </c>
      <c r="H130" s="42" t="s">
        <v>5</v>
      </c>
      <c r="I130" s="56" t="s">
        <v>4</v>
      </c>
      <c r="J130" s="56" t="s">
        <v>178</v>
      </c>
    </row>
    <row r="131" spans="1:10" ht="19.149999999999999" customHeight="1" x14ac:dyDescent="0.25">
      <c r="A131" s="43"/>
      <c r="B131" s="155" t="s">
        <v>95</v>
      </c>
      <c r="C131" s="155"/>
      <c r="D131" s="155"/>
      <c r="E131" s="155"/>
      <c r="F131" s="38" t="s">
        <v>96</v>
      </c>
      <c r="G131" s="39" t="s">
        <v>36</v>
      </c>
      <c r="H131" s="40"/>
      <c r="I131" s="88">
        <v>91.97</v>
      </c>
      <c r="J131" s="89">
        <f t="shared" si="25"/>
        <v>0</v>
      </c>
    </row>
    <row r="132" spans="1:10" ht="19.149999999999999" customHeight="1" x14ac:dyDescent="0.25">
      <c r="A132" s="43"/>
      <c r="B132" s="155" t="s">
        <v>97</v>
      </c>
      <c r="C132" s="155"/>
      <c r="D132" s="155"/>
      <c r="E132" s="155"/>
      <c r="F132" s="38" t="s">
        <v>98</v>
      </c>
      <c r="G132" s="39" t="s">
        <v>36</v>
      </c>
      <c r="H132" s="40"/>
      <c r="I132" s="88">
        <v>91.97</v>
      </c>
      <c r="J132" s="89">
        <f t="shared" si="25"/>
        <v>0</v>
      </c>
    </row>
    <row r="133" spans="1:10" ht="31.5" x14ac:dyDescent="0.25">
      <c r="A133" s="43"/>
      <c r="B133" s="161"/>
      <c r="C133" s="162"/>
      <c r="D133" s="162"/>
      <c r="E133" s="163"/>
      <c r="F133" s="42" t="s">
        <v>0</v>
      </c>
      <c r="G133" s="42" t="s">
        <v>112</v>
      </c>
      <c r="H133" s="42" t="s">
        <v>113</v>
      </c>
      <c r="I133" s="59" t="s">
        <v>114</v>
      </c>
      <c r="J133" s="56" t="s">
        <v>179</v>
      </c>
    </row>
    <row r="134" spans="1:10" ht="19.149999999999999" customHeight="1" x14ac:dyDescent="0.25">
      <c r="A134" s="43"/>
      <c r="B134" s="155" t="s">
        <v>159</v>
      </c>
      <c r="C134" s="155"/>
      <c r="D134" s="155"/>
      <c r="E134" s="155"/>
      <c r="F134" s="38" t="s">
        <v>99</v>
      </c>
      <c r="G134" s="88">
        <v>2496</v>
      </c>
      <c r="H134" s="64">
        <f t="shared" ref="H134:H139" si="32">G134/12</f>
        <v>208</v>
      </c>
      <c r="I134" s="60"/>
      <c r="J134" s="89">
        <f>+H134*I134</f>
        <v>0</v>
      </c>
    </row>
    <row r="135" spans="1:10" ht="19.149999999999999" customHeight="1" x14ac:dyDescent="0.25">
      <c r="A135" s="43"/>
      <c r="B135" s="155" t="s">
        <v>160</v>
      </c>
      <c r="C135" s="155"/>
      <c r="D135" s="155"/>
      <c r="E135" s="155"/>
      <c r="F135" s="38" t="s">
        <v>99</v>
      </c>
      <c r="G135" s="88">
        <v>2614.3200000000002</v>
      </c>
      <c r="H135" s="64">
        <f t="shared" si="32"/>
        <v>217.86</v>
      </c>
      <c r="I135" s="60"/>
      <c r="J135" s="89">
        <f t="shared" ref="J135:J139" si="33">+H135*I135</f>
        <v>0</v>
      </c>
    </row>
    <row r="136" spans="1:10" ht="19.149999999999999" customHeight="1" x14ac:dyDescent="0.25">
      <c r="A136" s="43"/>
      <c r="B136" s="155" t="s">
        <v>202</v>
      </c>
      <c r="C136" s="155"/>
      <c r="D136" s="155"/>
      <c r="E136" s="155"/>
      <c r="F136" s="38" t="s">
        <v>99</v>
      </c>
      <c r="G136" s="88">
        <v>2787.36</v>
      </c>
      <c r="H136" s="64">
        <f t="shared" si="32"/>
        <v>232.28</v>
      </c>
      <c r="I136" s="60"/>
      <c r="J136" s="89">
        <f t="shared" ref="J136" si="34">+H136*I136</f>
        <v>0</v>
      </c>
    </row>
    <row r="137" spans="1:10" ht="19.149999999999999" customHeight="1" x14ac:dyDescent="0.25">
      <c r="A137" s="43"/>
      <c r="B137" s="155" t="s">
        <v>161</v>
      </c>
      <c r="C137" s="155"/>
      <c r="D137" s="155"/>
      <c r="E137" s="155"/>
      <c r="F137" s="38" t="s">
        <v>100</v>
      </c>
      <c r="G137" s="88">
        <v>4991.88</v>
      </c>
      <c r="H137" s="64">
        <f t="shared" si="32"/>
        <v>415.99</v>
      </c>
      <c r="I137" s="60"/>
      <c r="J137" s="89">
        <f t="shared" si="33"/>
        <v>0</v>
      </c>
    </row>
    <row r="138" spans="1:10" ht="19.149999999999999" customHeight="1" x14ac:dyDescent="0.25">
      <c r="A138" s="43"/>
      <c r="B138" s="155" t="s">
        <v>162</v>
      </c>
      <c r="C138" s="155"/>
      <c r="D138" s="155"/>
      <c r="E138" s="155"/>
      <c r="F138" s="61" t="s">
        <v>100</v>
      </c>
      <c r="G138" s="90">
        <v>5228.5200000000004</v>
      </c>
      <c r="H138" s="64">
        <f t="shared" si="32"/>
        <v>435.71000000000004</v>
      </c>
      <c r="I138" s="60"/>
      <c r="J138" s="89">
        <f t="shared" ref="J138" si="35">+H138*I138</f>
        <v>0</v>
      </c>
    </row>
    <row r="139" spans="1:10" ht="19.149999999999999" customHeight="1" x14ac:dyDescent="0.25">
      <c r="A139" s="43"/>
      <c r="B139" s="155" t="s">
        <v>203</v>
      </c>
      <c r="C139" s="155"/>
      <c r="D139" s="155"/>
      <c r="E139" s="155"/>
      <c r="F139" s="61" t="s">
        <v>100</v>
      </c>
      <c r="G139" s="90">
        <v>5574.6</v>
      </c>
      <c r="H139" s="64">
        <f t="shared" si="32"/>
        <v>464.55</v>
      </c>
      <c r="I139" s="60"/>
      <c r="J139" s="89">
        <f t="shared" si="33"/>
        <v>0</v>
      </c>
    </row>
    <row r="140" spans="1:10" ht="19.149999999999999" customHeight="1" x14ac:dyDescent="0.25">
      <c r="A140" s="43"/>
      <c r="B140" s="157"/>
      <c r="C140" s="158"/>
      <c r="D140" s="158"/>
      <c r="E140" s="159"/>
      <c r="F140" s="42" t="s">
        <v>0</v>
      </c>
      <c r="G140" s="42" t="s">
        <v>6</v>
      </c>
      <c r="H140" s="42" t="s">
        <v>5</v>
      </c>
      <c r="I140" s="56" t="s">
        <v>4</v>
      </c>
      <c r="J140" s="56" t="s">
        <v>178</v>
      </c>
    </row>
    <row r="141" spans="1:10" ht="19.149999999999999" customHeight="1" x14ac:dyDescent="0.25">
      <c r="A141" s="43"/>
      <c r="B141" s="155" t="s">
        <v>101</v>
      </c>
      <c r="C141" s="155"/>
      <c r="D141" s="155"/>
      <c r="E141" s="155"/>
      <c r="F141" s="38" t="s">
        <v>102</v>
      </c>
      <c r="G141" s="39" t="s">
        <v>36</v>
      </c>
      <c r="H141" s="40"/>
      <c r="I141" s="88">
        <v>138.06</v>
      </c>
      <c r="J141" s="89">
        <f t="shared" si="25"/>
        <v>0</v>
      </c>
    </row>
    <row r="142" spans="1:10" ht="19.149999999999999" customHeight="1" x14ac:dyDescent="0.25">
      <c r="A142" s="43"/>
      <c r="B142" s="155" t="s">
        <v>103</v>
      </c>
      <c r="C142" s="155"/>
      <c r="D142" s="155"/>
      <c r="E142" s="155"/>
      <c r="F142" s="38" t="s">
        <v>104</v>
      </c>
      <c r="G142" s="39" t="s">
        <v>36</v>
      </c>
      <c r="H142" s="40"/>
      <c r="I142" s="88">
        <v>138.06</v>
      </c>
      <c r="J142" s="89">
        <f t="shared" si="25"/>
        <v>0</v>
      </c>
    </row>
    <row r="143" spans="1:10" ht="19.149999999999999" customHeight="1" x14ac:dyDescent="0.25">
      <c r="A143" s="43"/>
      <c r="B143" s="160" t="s">
        <v>3</v>
      </c>
      <c r="C143" s="160"/>
      <c r="D143" s="160"/>
      <c r="E143" s="160"/>
      <c r="F143" s="45"/>
      <c r="G143" s="46"/>
      <c r="H143" s="47"/>
      <c r="I143" s="48"/>
      <c r="J143" s="49">
        <f>SUM(J108:J142)</f>
        <v>0</v>
      </c>
    </row>
    <row r="144" spans="1:10" ht="15.75" x14ac:dyDescent="0.25">
      <c r="A144" s="52"/>
      <c r="B144" s="68"/>
      <c r="C144" s="68"/>
      <c r="D144" s="68"/>
      <c r="E144" s="68"/>
      <c r="F144" s="69"/>
      <c r="G144" s="69"/>
      <c r="H144" s="70"/>
      <c r="I144" s="71"/>
      <c r="J144" s="72"/>
    </row>
    <row r="145" spans="1:67" ht="20.25" customHeight="1" x14ac:dyDescent="0.25">
      <c r="A145" s="55"/>
      <c r="B145" s="156" t="s">
        <v>110</v>
      </c>
      <c r="C145" s="156"/>
      <c r="D145" s="156"/>
      <c r="E145" s="156"/>
      <c r="F145" s="42" t="s">
        <v>0</v>
      </c>
      <c r="G145" s="42" t="s">
        <v>6</v>
      </c>
      <c r="H145" s="42" t="s">
        <v>5</v>
      </c>
      <c r="I145" s="56" t="s">
        <v>4</v>
      </c>
      <c r="J145" s="56" t="s">
        <v>178</v>
      </c>
    </row>
    <row r="146" spans="1:67" ht="19.149999999999999" customHeight="1" x14ac:dyDescent="0.25">
      <c r="A146" s="43"/>
      <c r="B146" s="155" t="s">
        <v>110</v>
      </c>
      <c r="C146" s="155"/>
      <c r="D146" s="155"/>
      <c r="E146" s="155"/>
      <c r="F146" s="38" t="s">
        <v>111</v>
      </c>
      <c r="G146" s="39" t="s">
        <v>36</v>
      </c>
      <c r="H146" s="40"/>
      <c r="I146" s="88">
        <v>205.65</v>
      </c>
      <c r="J146" s="89">
        <f>+H146*I146</f>
        <v>0</v>
      </c>
    </row>
    <row r="147" spans="1:67" ht="19.149999999999999" customHeight="1" x14ac:dyDescent="0.25">
      <c r="A147" s="43"/>
      <c r="B147" s="160" t="s">
        <v>3</v>
      </c>
      <c r="C147" s="160"/>
      <c r="D147" s="160"/>
      <c r="E147" s="160"/>
      <c r="F147" s="45"/>
      <c r="G147" s="46"/>
      <c r="H147" s="47"/>
      <c r="I147" s="48"/>
      <c r="J147" s="49">
        <f>SUM(J146:J146)</f>
        <v>0</v>
      </c>
    </row>
    <row r="148" spans="1:67" ht="19.149999999999999" customHeight="1" x14ac:dyDescent="0.25">
      <c r="A148" s="52"/>
      <c r="B148" s="68"/>
      <c r="C148" s="68"/>
      <c r="D148" s="68"/>
      <c r="E148" s="68"/>
      <c r="F148" s="69"/>
      <c r="G148" s="69"/>
      <c r="H148" s="70"/>
      <c r="I148" s="71"/>
      <c r="J148" s="72"/>
    </row>
    <row r="149" spans="1:67" ht="20.25" customHeight="1" x14ac:dyDescent="0.25">
      <c r="A149" s="55"/>
      <c r="B149" s="167" t="s">
        <v>116</v>
      </c>
      <c r="C149" s="168"/>
      <c r="D149" s="168"/>
      <c r="E149" s="169"/>
      <c r="F149" s="42" t="s">
        <v>0</v>
      </c>
      <c r="G149" s="42" t="s">
        <v>6</v>
      </c>
      <c r="H149" s="42" t="s">
        <v>5</v>
      </c>
      <c r="I149" s="56" t="s">
        <v>4</v>
      </c>
      <c r="J149" s="56" t="s">
        <v>178</v>
      </c>
    </row>
    <row r="150" spans="1:67" ht="19.149999999999999" customHeight="1" x14ac:dyDescent="0.25">
      <c r="A150" s="43"/>
      <c r="B150" s="157" t="s">
        <v>117</v>
      </c>
      <c r="C150" s="158"/>
      <c r="D150" s="158"/>
      <c r="E150" s="159"/>
      <c r="F150" s="38" t="s">
        <v>106</v>
      </c>
      <c r="G150" s="39" t="s">
        <v>36</v>
      </c>
      <c r="H150" s="40"/>
      <c r="I150" s="87">
        <v>78</v>
      </c>
      <c r="J150" s="89">
        <f>+H150*I150</f>
        <v>0</v>
      </c>
    </row>
    <row r="151" spans="1:67" ht="19.149999999999999" customHeight="1" x14ac:dyDescent="0.25">
      <c r="A151" s="43"/>
      <c r="B151" s="155" t="s">
        <v>118</v>
      </c>
      <c r="C151" s="155"/>
      <c r="D151" s="155"/>
      <c r="E151" s="155"/>
      <c r="F151" s="38" t="s">
        <v>107</v>
      </c>
      <c r="G151" s="39" t="s">
        <v>36</v>
      </c>
      <c r="H151" s="40"/>
      <c r="I151" s="88">
        <v>135.38</v>
      </c>
      <c r="J151" s="89">
        <f>+H151*I151</f>
        <v>0</v>
      </c>
    </row>
    <row r="152" spans="1:67" ht="19.149999999999999" customHeight="1" x14ac:dyDescent="0.25">
      <c r="A152" s="43"/>
      <c r="B152" s="160" t="s">
        <v>3</v>
      </c>
      <c r="C152" s="160"/>
      <c r="D152" s="160"/>
      <c r="E152" s="160"/>
      <c r="F152" s="45"/>
      <c r="G152" s="46"/>
      <c r="H152" s="47"/>
      <c r="I152" s="48"/>
      <c r="J152" s="49">
        <f>SUM(J150:J151)</f>
        <v>0</v>
      </c>
    </row>
    <row r="153" spans="1:67" x14ac:dyDescent="0.25">
      <c r="A153" s="52"/>
      <c r="B153" s="52"/>
      <c r="C153" s="52"/>
      <c r="D153" s="52"/>
      <c r="E153" s="52"/>
      <c r="F153" s="52"/>
      <c r="G153" s="52"/>
      <c r="H153" s="52"/>
      <c r="I153" s="52"/>
      <c r="J153" s="52"/>
    </row>
    <row r="154" spans="1:67" ht="20.25" customHeight="1" x14ac:dyDescent="0.25">
      <c r="A154" s="55"/>
      <c r="B154" s="156" t="s">
        <v>35</v>
      </c>
      <c r="C154" s="156"/>
      <c r="D154" s="156"/>
      <c r="E154" s="156"/>
      <c r="F154" s="42" t="s">
        <v>0</v>
      </c>
      <c r="G154" s="42" t="s">
        <v>6</v>
      </c>
      <c r="H154" s="42" t="s">
        <v>5</v>
      </c>
      <c r="I154" s="56" t="s">
        <v>4</v>
      </c>
      <c r="J154" s="56" t="s">
        <v>178</v>
      </c>
    </row>
    <row r="155" spans="1:67" ht="19.149999999999999" customHeight="1" x14ac:dyDescent="0.25">
      <c r="A155" s="43"/>
      <c r="B155" s="155" t="s">
        <v>35</v>
      </c>
      <c r="C155" s="155"/>
      <c r="D155" s="155"/>
      <c r="E155" s="155"/>
      <c r="F155" s="38" t="s">
        <v>108</v>
      </c>
      <c r="G155" s="39" t="s">
        <v>109</v>
      </c>
      <c r="H155" s="40"/>
      <c r="I155" s="88">
        <v>12.46</v>
      </c>
      <c r="J155" s="89">
        <f>+H155*I155</f>
        <v>0</v>
      </c>
    </row>
    <row r="156" spans="1:67" ht="19.149999999999999" customHeight="1" x14ac:dyDescent="0.25">
      <c r="A156" s="43"/>
      <c r="B156" s="160" t="s">
        <v>3</v>
      </c>
      <c r="C156" s="160"/>
      <c r="D156" s="160"/>
      <c r="E156" s="160"/>
      <c r="F156" s="45"/>
      <c r="G156" s="46"/>
      <c r="H156" s="47"/>
      <c r="I156" s="48"/>
      <c r="J156" s="49">
        <f>SUM(J155)</f>
        <v>0</v>
      </c>
    </row>
    <row r="157" spans="1:67" ht="16.5" customHeight="1" x14ac:dyDescent="0.25">
      <c r="A157" s="73"/>
      <c r="B157" s="165"/>
      <c r="C157" s="166"/>
      <c r="D157" s="166"/>
      <c r="E157" s="166"/>
      <c r="F157" s="166"/>
      <c r="G157" s="166"/>
      <c r="H157" s="166"/>
      <c r="I157" s="166"/>
      <c r="J157" s="166"/>
    </row>
    <row r="158" spans="1:67" s="8" customFormat="1" ht="21" customHeight="1" x14ac:dyDescent="0.25">
      <c r="A158" s="55"/>
      <c r="B158" s="164" t="s">
        <v>43</v>
      </c>
      <c r="C158" s="164"/>
      <c r="D158" s="164"/>
      <c r="E158" s="164"/>
      <c r="F158" s="41" t="s">
        <v>0</v>
      </c>
      <c r="G158" s="41" t="s">
        <v>6</v>
      </c>
      <c r="H158" s="42" t="s">
        <v>5</v>
      </c>
      <c r="I158" s="56" t="s">
        <v>4</v>
      </c>
      <c r="J158" s="57" t="s">
        <v>178</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row>
    <row r="159" spans="1:67" ht="22.5" customHeight="1" x14ac:dyDescent="0.25">
      <c r="A159" s="43"/>
      <c r="B159" s="187" t="s">
        <v>44</v>
      </c>
      <c r="C159" s="187"/>
      <c r="D159" s="187"/>
      <c r="E159" s="187"/>
      <c r="F159" s="67"/>
      <c r="G159" s="67"/>
      <c r="H159" s="40"/>
      <c r="I159" s="74"/>
      <c r="J159" s="89">
        <f>+H159*I159</f>
        <v>0</v>
      </c>
    </row>
    <row r="160" spans="1:67" ht="22.5" customHeight="1" x14ac:dyDescent="0.25">
      <c r="A160" s="43"/>
      <c r="B160" s="187" t="s">
        <v>44</v>
      </c>
      <c r="C160" s="187"/>
      <c r="D160" s="187"/>
      <c r="E160" s="187"/>
      <c r="F160" s="67"/>
      <c r="G160" s="67"/>
      <c r="H160" s="40"/>
      <c r="I160" s="74"/>
      <c r="J160" s="89">
        <f t="shared" ref="J160:J168" si="36">+H160*I160</f>
        <v>0</v>
      </c>
    </row>
    <row r="161" spans="1:10" ht="22.5" customHeight="1" x14ac:dyDescent="0.25">
      <c r="A161" s="43"/>
      <c r="B161" s="187" t="s">
        <v>44</v>
      </c>
      <c r="C161" s="187"/>
      <c r="D161" s="187"/>
      <c r="E161" s="187"/>
      <c r="F161" s="67"/>
      <c r="G161" s="67"/>
      <c r="H161" s="40"/>
      <c r="I161" s="74"/>
      <c r="J161" s="89">
        <f t="shared" si="36"/>
        <v>0</v>
      </c>
    </row>
    <row r="162" spans="1:10" ht="22.5" customHeight="1" x14ac:dyDescent="0.25">
      <c r="A162" s="43"/>
      <c r="B162" s="187" t="s">
        <v>44</v>
      </c>
      <c r="C162" s="187"/>
      <c r="D162" s="187"/>
      <c r="E162" s="187"/>
      <c r="F162" s="67"/>
      <c r="G162" s="67"/>
      <c r="H162" s="40"/>
      <c r="I162" s="74"/>
      <c r="J162" s="89">
        <f t="shared" si="36"/>
        <v>0</v>
      </c>
    </row>
    <row r="163" spans="1:10" ht="22.5" customHeight="1" x14ac:dyDescent="0.25">
      <c r="A163" s="43"/>
      <c r="B163" s="187" t="s">
        <v>44</v>
      </c>
      <c r="C163" s="187"/>
      <c r="D163" s="187"/>
      <c r="E163" s="187"/>
      <c r="F163" s="67"/>
      <c r="G163" s="67"/>
      <c r="H163" s="40"/>
      <c r="I163" s="74"/>
      <c r="J163" s="89">
        <f t="shared" si="36"/>
        <v>0</v>
      </c>
    </row>
    <row r="164" spans="1:10" ht="22.5" customHeight="1" x14ac:dyDescent="0.25">
      <c r="A164" s="43"/>
      <c r="B164" s="187" t="s">
        <v>44</v>
      </c>
      <c r="C164" s="187"/>
      <c r="D164" s="187"/>
      <c r="E164" s="187"/>
      <c r="F164" s="67"/>
      <c r="G164" s="67"/>
      <c r="H164" s="40"/>
      <c r="I164" s="74"/>
      <c r="J164" s="89">
        <f t="shared" si="36"/>
        <v>0</v>
      </c>
    </row>
    <row r="165" spans="1:10" ht="22.5" customHeight="1" x14ac:dyDescent="0.25">
      <c r="A165" s="43"/>
      <c r="B165" s="187" t="s">
        <v>44</v>
      </c>
      <c r="C165" s="187"/>
      <c r="D165" s="187"/>
      <c r="E165" s="187"/>
      <c r="F165" s="67"/>
      <c r="G165" s="67"/>
      <c r="H165" s="40"/>
      <c r="I165" s="74"/>
      <c r="J165" s="89">
        <f t="shared" si="36"/>
        <v>0</v>
      </c>
    </row>
    <row r="166" spans="1:10" ht="22.5" customHeight="1" x14ac:dyDescent="0.25">
      <c r="A166" s="43"/>
      <c r="B166" s="187" t="s">
        <v>44</v>
      </c>
      <c r="C166" s="187"/>
      <c r="D166" s="187"/>
      <c r="E166" s="187"/>
      <c r="F166" s="67"/>
      <c r="G166" s="67"/>
      <c r="H166" s="40"/>
      <c r="I166" s="74"/>
      <c r="J166" s="89">
        <f t="shared" si="36"/>
        <v>0</v>
      </c>
    </row>
    <row r="167" spans="1:10" ht="22.5" customHeight="1" x14ac:dyDescent="0.25">
      <c r="A167" s="43"/>
      <c r="B167" s="187" t="s">
        <v>44</v>
      </c>
      <c r="C167" s="187"/>
      <c r="D167" s="187"/>
      <c r="E167" s="187"/>
      <c r="F167" s="67"/>
      <c r="G167" s="67"/>
      <c r="H167" s="40"/>
      <c r="I167" s="74"/>
      <c r="J167" s="89">
        <f t="shared" si="36"/>
        <v>0</v>
      </c>
    </row>
    <row r="168" spans="1:10" ht="22.5" customHeight="1" x14ac:dyDescent="0.25">
      <c r="A168" s="43"/>
      <c r="B168" s="187" t="s">
        <v>44</v>
      </c>
      <c r="C168" s="187"/>
      <c r="D168" s="187"/>
      <c r="E168" s="187"/>
      <c r="F168" s="67"/>
      <c r="G168" s="67"/>
      <c r="H168" s="40"/>
      <c r="I168" s="74"/>
      <c r="J168" s="89">
        <f t="shared" si="36"/>
        <v>0</v>
      </c>
    </row>
    <row r="169" spans="1:10" ht="20.25" customHeight="1" x14ac:dyDescent="0.25">
      <c r="A169" s="43"/>
      <c r="B169" s="188" t="s">
        <v>3</v>
      </c>
      <c r="C169" s="188"/>
      <c r="D169" s="188"/>
      <c r="E169" s="188"/>
      <c r="F169" s="45"/>
      <c r="G169" s="46"/>
      <c r="H169" s="75"/>
      <c r="I169" s="48"/>
      <c r="J169" s="49">
        <f>SUM(J159:J168)</f>
        <v>0</v>
      </c>
    </row>
    <row r="170" spans="1:10" x14ac:dyDescent="0.25">
      <c r="A170" s="52"/>
      <c r="B170" s="52"/>
      <c r="C170" s="52"/>
      <c r="D170" s="52"/>
      <c r="E170" s="52"/>
      <c r="F170" s="52"/>
      <c r="G170" s="52"/>
      <c r="H170" s="52"/>
      <c r="I170" s="52"/>
      <c r="J170" s="52"/>
    </row>
    <row r="171" spans="1:10" x14ac:dyDescent="0.25">
      <c r="A171" s="52"/>
      <c r="B171" s="52"/>
      <c r="C171" s="52"/>
      <c r="D171" s="52"/>
      <c r="E171" s="52"/>
      <c r="F171" s="52"/>
      <c r="G171" s="52"/>
      <c r="H171" s="52"/>
      <c r="I171" s="52"/>
      <c r="J171" s="52"/>
    </row>
    <row r="172" spans="1:10" s="2" customFormat="1" ht="23.25" customHeight="1" x14ac:dyDescent="0.25">
      <c r="A172" s="76"/>
      <c r="B172" s="186" t="s">
        <v>180</v>
      </c>
      <c r="C172" s="186"/>
      <c r="D172" s="186"/>
      <c r="E172" s="186"/>
      <c r="F172" s="186"/>
      <c r="G172" s="186"/>
      <c r="H172" s="186"/>
      <c r="I172" s="186"/>
      <c r="J172" s="77">
        <f>+J22+J29+J33+J37+J41+J46+J60+J75+J81+J90+J105+J143+J147+J152+J156+J169</f>
        <v>0</v>
      </c>
    </row>
    <row r="173" spans="1:10" x14ac:dyDescent="0.25">
      <c r="A173" s="52"/>
      <c r="B173" s="52"/>
      <c r="C173" s="52"/>
      <c r="D173" s="52"/>
      <c r="E173" s="52"/>
      <c r="F173" s="52"/>
      <c r="G173" s="52"/>
      <c r="H173" s="52"/>
      <c r="I173" s="52"/>
      <c r="J173" s="52"/>
    </row>
    <row r="174" spans="1:10" s="3" customFormat="1" ht="19.5" customHeight="1" thickBot="1" x14ac:dyDescent="0.3">
      <c r="A174" s="185" t="s">
        <v>22</v>
      </c>
      <c r="B174" s="185"/>
      <c r="C174" s="185"/>
      <c r="D174" s="185"/>
      <c r="E174" s="185"/>
      <c r="F174" s="185"/>
      <c r="G174" s="185"/>
      <c r="H174" s="185"/>
      <c r="I174" s="78"/>
      <c r="J174" s="78"/>
    </row>
    <row r="175" spans="1:10" x14ac:dyDescent="0.25">
      <c r="A175" s="189"/>
      <c r="B175" s="190"/>
      <c r="C175" s="191"/>
      <c r="D175" s="191"/>
      <c r="E175" s="191"/>
      <c r="F175" s="191"/>
      <c r="G175" s="191"/>
      <c r="H175" s="191"/>
      <c r="I175" s="191"/>
      <c r="J175" s="192"/>
    </row>
    <row r="176" spans="1:10" x14ac:dyDescent="0.25">
      <c r="A176" s="189"/>
      <c r="B176" s="193"/>
      <c r="C176" s="194"/>
      <c r="D176" s="194"/>
      <c r="E176" s="194"/>
      <c r="F176" s="194"/>
      <c r="G176" s="194"/>
      <c r="H176" s="194"/>
      <c r="I176" s="194"/>
      <c r="J176" s="195"/>
    </row>
    <row r="177" spans="1:10" x14ac:dyDescent="0.25">
      <c r="A177" s="189"/>
      <c r="B177" s="193"/>
      <c r="C177" s="194"/>
      <c r="D177" s="194"/>
      <c r="E177" s="194"/>
      <c r="F177" s="194"/>
      <c r="G177" s="194"/>
      <c r="H177" s="194"/>
      <c r="I177" s="194"/>
      <c r="J177" s="195"/>
    </row>
    <row r="178" spans="1:10" x14ac:dyDescent="0.25">
      <c r="A178" s="189"/>
      <c r="B178" s="193"/>
      <c r="C178" s="194"/>
      <c r="D178" s="194"/>
      <c r="E178" s="194"/>
      <c r="F178" s="194"/>
      <c r="G178" s="194"/>
      <c r="H178" s="194"/>
      <c r="I178" s="194"/>
      <c r="J178" s="195"/>
    </row>
    <row r="179" spans="1:10" x14ac:dyDescent="0.25">
      <c r="A179" s="189"/>
      <c r="B179" s="193"/>
      <c r="C179" s="194"/>
      <c r="D179" s="194"/>
      <c r="E179" s="194"/>
      <c r="F179" s="194"/>
      <c r="G179" s="194"/>
      <c r="H179" s="194"/>
      <c r="I179" s="194"/>
      <c r="J179" s="195"/>
    </row>
    <row r="180" spans="1:10" x14ac:dyDescent="0.25">
      <c r="A180" s="189"/>
      <c r="B180" s="193"/>
      <c r="C180" s="194"/>
      <c r="D180" s="194"/>
      <c r="E180" s="194"/>
      <c r="F180" s="194"/>
      <c r="G180" s="194"/>
      <c r="H180" s="194"/>
      <c r="I180" s="194"/>
      <c r="J180" s="195"/>
    </row>
    <row r="181" spans="1:10" x14ac:dyDescent="0.25">
      <c r="A181" s="189"/>
      <c r="B181" s="193"/>
      <c r="C181" s="194"/>
      <c r="D181" s="194"/>
      <c r="E181" s="194"/>
      <c r="F181" s="194"/>
      <c r="G181" s="194"/>
      <c r="H181" s="194"/>
      <c r="I181" s="194"/>
      <c r="J181" s="195"/>
    </row>
    <row r="182" spans="1:10" ht="15.75" thickBot="1" x14ac:dyDescent="0.3">
      <c r="A182" s="189"/>
      <c r="B182" s="196"/>
      <c r="C182" s="197"/>
      <c r="D182" s="197"/>
      <c r="E182" s="197"/>
      <c r="F182" s="197"/>
      <c r="G182" s="197"/>
      <c r="H182" s="197"/>
      <c r="I182" s="197"/>
      <c r="J182" s="198"/>
    </row>
    <row r="183" spans="1:10" x14ac:dyDescent="0.25">
      <c r="A183" s="52"/>
      <c r="B183" s="52"/>
      <c r="C183" s="52"/>
      <c r="D183" s="52"/>
      <c r="E183" s="52"/>
      <c r="F183" s="52"/>
      <c r="G183" s="52"/>
      <c r="H183" s="52"/>
      <c r="I183" s="52"/>
      <c r="J183" s="52"/>
    </row>
    <row r="184" spans="1:10" s="3" customFormat="1" ht="19.5" customHeight="1" thickBot="1" x14ac:dyDescent="0.3">
      <c r="A184" s="185" t="s">
        <v>2</v>
      </c>
      <c r="B184" s="185"/>
      <c r="C184" s="185"/>
      <c r="D184" s="185"/>
      <c r="E184" s="185"/>
      <c r="F184" s="185"/>
      <c r="G184" s="185"/>
      <c r="H184" s="185"/>
      <c r="I184" s="78"/>
      <c r="J184" s="78"/>
    </row>
    <row r="185" spans="1:10" ht="27" customHeight="1" x14ac:dyDescent="0.25">
      <c r="A185" s="189"/>
      <c r="B185" s="190"/>
      <c r="C185" s="191"/>
      <c r="D185" s="191"/>
      <c r="E185" s="191"/>
      <c r="F185" s="191"/>
      <c r="G185" s="191"/>
      <c r="H185" s="191"/>
      <c r="I185" s="191"/>
      <c r="J185" s="192"/>
    </row>
    <row r="186" spans="1:10" x14ac:dyDescent="0.25">
      <c r="A186" s="189"/>
      <c r="B186" s="193"/>
      <c r="C186" s="194"/>
      <c r="D186" s="194"/>
      <c r="E186" s="194"/>
      <c r="F186" s="194"/>
      <c r="G186" s="194"/>
      <c r="H186" s="194"/>
      <c r="I186" s="194"/>
      <c r="J186" s="195"/>
    </row>
    <row r="187" spans="1:10" x14ac:dyDescent="0.25">
      <c r="A187" s="189"/>
      <c r="B187" s="193"/>
      <c r="C187" s="194"/>
      <c r="D187" s="194"/>
      <c r="E187" s="194"/>
      <c r="F187" s="194"/>
      <c r="G187" s="194"/>
      <c r="H187" s="194"/>
      <c r="I187" s="194"/>
      <c r="J187" s="195"/>
    </row>
    <row r="188" spans="1:10" x14ac:dyDescent="0.25">
      <c r="A188" s="189"/>
      <c r="B188" s="193"/>
      <c r="C188" s="194"/>
      <c r="D188" s="194"/>
      <c r="E188" s="194"/>
      <c r="F188" s="194"/>
      <c r="G188" s="194"/>
      <c r="H188" s="194"/>
      <c r="I188" s="194"/>
      <c r="J188" s="195"/>
    </row>
    <row r="189" spans="1:10" x14ac:dyDescent="0.25">
      <c r="A189" s="189"/>
      <c r="B189" s="193"/>
      <c r="C189" s="194"/>
      <c r="D189" s="194"/>
      <c r="E189" s="194"/>
      <c r="F189" s="194"/>
      <c r="G189" s="194"/>
      <c r="H189" s="194"/>
      <c r="I189" s="194"/>
      <c r="J189" s="195"/>
    </row>
    <row r="190" spans="1:10" x14ac:dyDescent="0.25">
      <c r="A190" s="189"/>
      <c r="B190" s="193"/>
      <c r="C190" s="194"/>
      <c r="D190" s="194"/>
      <c r="E190" s="194"/>
      <c r="F190" s="194"/>
      <c r="G190" s="194"/>
      <c r="H190" s="194"/>
      <c r="I190" s="194"/>
      <c r="J190" s="195"/>
    </row>
    <row r="191" spans="1:10" x14ac:dyDescent="0.25">
      <c r="A191" s="189"/>
      <c r="B191" s="193"/>
      <c r="C191" s="194"/>
      <c r="D191" s="194"/>
      <c r="E191" s="194"/>
      <c r="F191" s="194"/>
      <c r="G191" s="194"/>
      <c r="H191" s="194"/>
      <c r="I191" s="194"/>
      <c r="J191" s="195"/>
    </row>
    <row r="192" spans="1:10" ht="15.75" thickBot="1" x14ac:dyDescent="0.3">
      <c r="A192" s="189"/>
      <c r="B192" s="196"/>
      <c r="C192" s="197"/>
      <c r="D192" s="197"/>
      <c r="E192" s="197"/>
      <c r="F192" s="197"/>
      <c r="G192" s="197"/>
      <c r="H192" s="197"/>
      <c r="I192" s="197"/>
      <c r="J192" s="198"/>
    </row>
    <row r="193" spans="1:10" ht="7.5" customHeight="1" x14ac:dyDescent="0.25"/>
    <row r="194" spans="1:10" ht="15.75" x14ac:dyDescent="0.25">
      <c r="A194" s="199" t="s">
        <v>23</v>
      </c>
      <c r="B194" s="200"/>
      <c r="C194" s="200"/>
      <c r="D194" s="200"/>
      <c r="E194" s="200"/>
      <c r="F194" s="200"/>
      <c r="G194" s="201"/>
      <c r="I194" s="202" t="s">
        <v>45</v>
      </c>
      <c r="J194" s="203"/>
    </row>
    <row r="195" spans="1:10" x14ac:dyDescent="0.25">
      <c r="A195" s="170" t="s">
        <v>1</v>
      </c>
      <c r="B195" s="171"/>
      <c r="C195" s="171"/>
      <c r="D195" s="171"/>
      <c r="E195" s="171"/>
      <c r="F195" s="171"/>
      <c r="G195" s="172"/>
      <c r="I195" s="179" t="s">
        <v>46</v>
      </c>
      <c r="J195" s="180"/>
    </row>
    <row r="196" spans="1:10" x14ac:dyDescent="0.25">
      <c r="A196" s="173"/>
      <c r="B196" s="174"/>
      <c r="C196" s="174"/>
      <c r="D196" s="174"/>
      <c r="E196" s="174"/>
      <c r="F196" s="174"/>
      <c r="G196" s="175"/>
      <c r="I196" s="181"/>
      <c r="J196" s="182"/>
    </row>
    <row r="197" spans="1:10" x14ac:dyDescent="0.25">
      <c r="A197" s="173"/>
      <c r="B197" s="174"/>
      <c r="C197" s="174"/>
      <c r="D197" s="174"/>
      <c r="E197" s="174"/>
      <c r="F197" s="174"/>
      <c r="G197" s="175"/>
      <c r="I197" s="181"/>
      <c r="J197" s="182"/>
    </row>
    <row r="198" spans="1:10" x14ac:dyDescent="0.25">
      <c r="A198" s="173"/>
      <c r="B198" s="174"/>
      <c r="C198" s="174"/>
      <c r="D198" s="174"/>
      <c r="E198" s="174"/>
      <c r="F198" s="174"/>
      <c r="G198" s="175"/>
      <c r="I198" s="181"/>
      <c r="J198" s="182"/>
    </row>
    <row r="199" spans="1:10" x14ac:dyDescent="0.25">
      <c r="A199" s="173"/>
      <c r="B199" s="174"/>
      <c r="C199" s="174"/>
      <c r="D199" s="174"/>
      <c r="E199" s="174"/>
      <c r="F199" s="174"/>
      <c r="G199" s="175"/>
      <c r="I199" s="181"/>
      <c r="J199" s="182"/>
    </row>
    <row r="200" spans="1:10" x14ac:dyDescent="0.25">
      <c r="A200" s="173"/>
      <c r="B200" s="174"/>
      <c r="C200" s="174"/>
      <c r="D200" s="174"/>
      <c r="E200" s="174"/>
      <c r="F200" s="174"/>
      <c r="G200" s="175"/>
      <c r="I200" s="181"/>
      <c r="J200" s="182"/>
    </row>
    <row r="201" spans="1:10" x14ac:dyDescent="0.25">
      <c r="A201" s="173"/>
      <c r="B201" s="174"/>
      <c r="C201" s="174"/>
      <c r="D201" s="174"/>
      <c r="E201" s="174"/>
      <c r="F201" s="174"/>
      <c r="G201" s="175"/>
      <c r="I201" s="181"/>
      <c r="J201" s="182"/>
    </row>
    <row r="202" spans="1:10" x14ac:dyDescent="0.25">
      <c r="A202" s="176"/>
      <c r="B202" s="177"/>
      <c r="C202" s="177"/>
      <c r="D202" s="177"/>
      <c r="E202" s="177"/>
      <c r="F202" s="177"/>
      <c r="G202" s="178"/>
      <c r="I202" s="183"/>
      <c r="J202" s="184"/>
    </row>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sheetData>
  <sheetProtection algorithmName="SHA-512" hashValue="6504hgAseFsHwsL0B7S5Goa1+N9r3eDPg9/ve5s5GDHrzJ2QBvIofhwi+O8tGtJrLI37pqTeQzwkCqkljPpUJw==" saltValue="X26KK6uAc9xXIDP2Yvdo6w==" spinCount="100000" sheet="1" objects="1" scenarios="1"/>
  <mergeCells count="161">
    <mergeCell ref="A13:B13"/>
    <mergeCell ref="A14:B14"/>
    <mergeCell ref="C13:J13"/>
    <mergeCell ref="C14:J14"/>
    <mergeCell ref="B85:E85"/>
    <mergeCell ref="B71:E71"/>
    <mergeCell ref="B50:E50"/>
    <mergeCell ref="B53:E53"/>
    <mergeCell ref="B67:E67"/>
    <mergeCell ref="B56:E56"/>
    <mergeCell ref="B59:E59"/>
    <mergeCell ref="B64:E64"/>
    <mergeCell ref="B80:E80"/>
    <mergeCell ref="B55:E55"/>
    <mergeCell ref="B48:E48"/>
    <mergeCell ref="B49:E49"/>
    <mergeCell ref="B46:E46"/>
    <mergeCell ref="B22:E22"/>
    <mergeCell ref="B24:E24"/>
    <mergeCell ref="B29:E29"/>
    <mergeCell ref="A17:J17"/>
    <mergeCell ref="B20:E20"/>
    <mergeCell ref="B21:E21"/>
    <mergeCell ref="B27:E27"/>
    <mergeCell ref="B109:E109"/>
    <mergeCell ref="B101:E101"/>
    <mergeCell ref="B89:E89"/>
    <mergeCell ref="B94:E94"/>
    <mergeCell ref="B97:E97"/>
    <mergeCell ref="B111:E111"/>
    <mergeCell ref="B84:E84"/>
    <mergeCell ref="B75:E75"/>
    <mergeCell ref="B77:E77"/>
    <mergeCell ref="B110:E110"/>
    <mergeCell ref="B78:E78"/>
    <mergeCell ref="B81:E81"/>
    <mergeCell ref="B83:E83"/>
    <mergeCell ref="B90:E90"/>
    <mergeCell ref="B79:E79"/>
    <mergeCell ref="I1:J1"/>
    <mergeCell ref="A4:J6"/>
    <mergeCell ref="A9:B9"/>
    <mergeCell ref="A10:B10"/>
    <mergeCell ref="C9:J9"/>
    <mergeCell ref="C10:J10"/>
    <mergeCell ref="A11:B11"/>
    <mergeCell ref="A12:B12"/>
    <mergeCell ref="A8:J8"/>
    <mergeCell ref="C12:J12"/>
    <mergeCell ref="C11:J11"/>
    <mergeCell ref="B72:E72"/>
    <mergeCell ref="B45:E45"/>
    <mergeCell ref="B41:E41"/>
    <mergeCell ref="B43:E43"/>
    <mergeCell ref="B51:E51"/>
    <mergeCell ref="B58:E58"/>
    <mergeCell ref="B57:E57"/>
    <mergeCell ref="B54:E54"/>
    <mergeCell ref="B68:E68"/>
    <mergeCell ref="B65:E65"/>
    <mergeCell ref="B70:E70"/>
    <mergeCell ref="B69:E69"/>
    <mergeCell ref="B52:E52"/>
    <mergeCell ref="B44:E44"/>
    <mergeCell ref="B66:E66"/>
    <mergeCell ref="B25:E25"/>
    <mergeCell ref="B26:E26"/>
    <mergeCell ref="B39:E39"/>
    <mergeCell ref="B37:E37"/>
    <mergeCell ref="B40:E40"/>
    <mergeCell ref="B33:E33"/>
    <mergeCell ref="B36:E36"/>
    <mergeCell ref="B63:E63"/>
    <mergeCell ref="B60:E60"/>
    <mergeCell ref="B62:E62"/>
    <mergeCell ref="B28:E28"/>
    <mergeCell ref="B32:E32"/>
    <mergeCell ref="B35:E35"/>
    <mergeCell ref="B31:E31"/>
    <mergeCell ref="A195:G202"/>
    <mergeCell ref="I195:J202"/>
    <mergeCell ref="A174:H174"/>
    <mergeCell ref="B172:I172"/>
    <mergeCell ref="B168:E168"/>
    <mergeCell ref="B169:E169"/>
    <mergeCell ref="B159:E159"/>
    <mergeCell ref="B166:E166"/>
    <mergeCell ref="B163:E163"/>
    <mergeCell ref="B167:E167"/>
    <mergeCell ref="B164:E164"/>
    <mergeCell ref="B165:E165"/>
    <mergeCell ref="B160:E160"/>
    <mergeCell ref="B161:E161"/>
    <mergeCell ref="B162:E162"/>
    <mergeCell ref="A175:A182"/>
    <mergeCell ref="B175:J182"/>
    <mergeCell ref="A184:H184"/>
    <mergeCell ref="A185:A192"/>
    <mergeCell ref="B185:J192"/>
    <mergeCell ref="A194:G194"/>
    <mergeCell ref="I194:J194"/>
    <mergeCell ref="B158:E158"/>
    <mergeCell ref="B157:J157"/>
    <mergeCell ref="B145:E145"/>
    <mergeCell ref="B146:E146"/>
    <mergeCell ref="B147:E147"/>
    <mergeCell ref="B156:E156"/>
    <mergeCell ref="B152:E152"/>
    <mergeCell ref="B154:E154"/>
    <mergeCell ref="B149:E149"/>
    <mergeCell ref="B150:E150"/>
    <mergeCell ref="B151:E151"/>
    <mergeCell ref="B155:E155"/>
    <mergeCell ref="B143:E143"/>
    <mergeCell ref="B117:E117"/>
    <mergeCell ref="B130:E130"/>
    <mergeCell ref="B140:E140"/>
    <mergeCell ref="B120:E120"/>
    <mergeCell ref="B142:E142"/>
    <mergeCell ref="B121:E121"/>
    <mergeCell ref="B124:E124"/>
    <mergeCell ref="B127:E127"/>
    <mergeCell ref="B131:E131"/>
    <mergeCell ref="B132:E132"/>
    <mergeCell ref="B133:E133"/>
    <mergeCell ref="B136:E136"/>
    <mergeCell ref="B138:E138"/>
    <mergeCell ref="B122:E122"/>
    <mergeCell ref="B125:E125"/>
    <mergeCell ref="B129:E129"/>
    <mergeCell ref="B135:E135"/>
    <mergeCell ref="B139:E139"/>
    <mergeCell ref="B118:E118"/>
    <mergeCell ref="B134:E134"/>
    <mergeCell ref="B137:E137"/>
    <mergeCell ref="B141:E141"/>
    <mergeCell ref="B119:E119"/>
    <mergeCell ref="B128:E128"/>
    <mergeCell ref="B88:E88"/>
    <mergeCell ref="B86:E86"/>
    <mergeCell ref="B95:E95"/>
    <mergeCell ref="B98:E98"/>
    <mergeCell ref="B100:E100"/>
    <mergeCell ref="B115:E115"/>
    <mergeCell ref="B113:E113"/>
    <mergeCell ref="B123:E123"/>
    <mergeCell ref="B126:E126"/>
    <mergeCell ref="B116:E116"/>
    <mergeCell ref="B87:E87"/>
    <mergeCell ref="B108:E108"/>
    <mergeCell ref="B92:E92"/>
    <mergeCell ref="B93:E93"/>
    <mergeCell ref="B104:E104"/>
    <mergeCell ref="B96:E96"/>
    <mergeCell ref="B99:E99"/>
    <mergeCell ref="B107:E107"/>
    <mergeCell ref="B103:E103"/>
    <mergeCell ref="B102:E102"/>
    <mergeCell ref="B105:E105"/>
    <mergeCell ref="B114:E114"/>
    <mergeCell ref="B112:E112"/>
  </mergeCells>
  <phoneticPr fontId="13" type="noConversion"/>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Eenheden!$A$1:$A$5</xm:f>
          </x14:formula1>
          <xm:sqref>G21</xm:sqref>
        </x14:dataValidation>
        <x14:dataValidation type="list" allowBlank="1" showInputMessage="1" showErrorMessage="1" xr:uid="{AC939126-94F4-441E-98ED-213E958C5311}">
          <x14:formula1>
            <xm:f>Eenheden!$A$1:$A$6</xm:f>
          </x14:formula1>
          <xm:sqref>G25:G28 G32 G36 G40 G44:G45</xm:sqref>
        </x14:dataValidation>
        <x14:dataValidation type="list" allowBlank="1" showInputMessage="1" showErrorMessage="1" xr:uid="{0FA6BFB5-50C0-4312-8298-729A26486AD4}">
          <x14:formula1>
            <xm:f>Eenheden!$A$1:$A$7</xm:f>
          </x14:formula1>
          <xm:sqref>G103:G104 G131:G132 G150:G151 G146 G141:G142 G118:G119</xm:sqref>
        </x14:dataValidation>
        <x14:dataValidation type="list" allowBlank="1" showInputMessage="1" showErrorMessage="1" xr:uid="{FD74F48D-EB6B-4A9B-BF8E-BA25E1E0B864}">
          <x14:formula1>
            <xm:f>Eenheden!$A$1:$A$8</xm:f>
          </x14:formula1>
          <xm:sqref>G159:G168</xm:sqref>
        </x14:dataValidation>
        <x14:dataValidation type="list" allowBlank="1" showInputMessage="1" showErrorMessage="1" xr:uid="{B4134B3D-5438-4EA7-92CB-988A02B523B6}">
          <x14:formula1>
            <xm:f>Eenheden!$A$1:$A$9</xm:f>
          </x14:formula1>
          <xm:sqref>G155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7B4D-8631-4FE3-9428-2A62906F7993}">
  <sheetPr>
    <pageSetUpPr fitToPage="1"/>
  </sheetPr>
  <dimension ref="A1:BO243"/>
  <sheetViews>
    <sheetView showGridLines="0" zoomScale="85" zoomScaleNormal="85" zoomScaleSheetLayoutView="85" workbookViewId="0">
      <selection activeCell="A8" sqref="A8:J8"/>
    </sheetView>
  </sheetViews>
  <sheetFormatPr defaultColWidth="9.140625" defaultRowHeight="15" x14ac:dyDescent="0.25"/>
  <cols>
    <col min="2" max="2" width="25" customWidth="1"/>
    <col min="5" max="5" width="17" customWidth="1"/>
    <col min="6" max="6" width="12.28515625" customWidth="1"/>
    <col min="7" max="7" width="22.140625" customWidth="1"/>
    <col min="8" max="8" width="17.85546875" customWidth="1"/>
    <col min="9" max="9" width="24.5703125" customWidth="1"/>
    <col min="10" max="10" width="35.28515625" customWidth="1"/>
    <col min="11" max="11" width="10.7109375" bestFit="1" customWidth="1"/>
  </cols>
  <sheetData>
    <row r="1" spans="1:10" ht="21" x14ac:dyDescent="0.35">
      <c r="A1" s="13" t="s">
        <v>41</v>
      </c>
      <c r="B1" s="13"/>
      <c r="C1" s="13"/>
      <c r="D1" s="13"/>
      <c r="E1" s="13"/>
      <c r="F1" s="13"/>
      <c r="G1" s="13"/>
      <c r="H1" s="13"/>
      <c r="I1" s="205" t="s">
        <v>14</v>
      </c>
      <c r="J1" s="205"/>
    </row>
    <row r="4" spans="1:10" ht="15" customHeight="1" x14ac:dyDescent="0.25">
      <c r="A4" s="206" t="s">
        <v>42</v>
      </c>
      <c r="B4" s="206"/>
      <c r="C4" s="206"/>
      <c r="D4" s="206"/>
      <c r="E4" s="206"/>
      <c r="F4" s="206"/>
      <c r="G4" s="206"/>
      <c r="H4" s="206"/>
      <c r="I4" s="206"/>
      <c r="J4" s="206"/>
    </row>
    <row r="5" spans="1:10" x14ac:dyDescent="0.25">
      <c r="A5" s="206"/>
      <c r="B5" s="206"/>
      <c r="C5" s="206"/>
      <c r="D5" s="206"/>
      <c r="E5" s="206"/>
      <c r="F5" s="206"/>
      <c r="G5" s="206"/>
      <c r="H5" s="206"/>
      <c r="I5" s="206"/>
      <c r="J5" s="206"/>
    </row>
    <row r="6" spans="1:10" x14ac:dyDescent="0.25">
      <c r="A6" s="206"/>
      <c r="B6" s="206"/>
      <c r="C6" s="206"/>
      <c r="D6" s="206"/>
      <c r="E6" s="206"/>
      <c r="F6" s="206"/>
      <c r="G6" s="206"/>
      <c r="H6" s="206"/>
      <c r="I6" s="206"/>
      <c r="J6" s="206"/>
    </row>
    <row r="8" spans="1:10" ht="19.5" customHeight="1" x14ac:dyDescent="0.25">
      <c r="A8" s="213" t="s">
        <v>23</v>
      </c>
      <c r="B8" s="214"/>
      <c r="C8" s="214"/>
      <c r="D8" s="214"/>
      <c r="E8" s="214"/>
      <c r="F8" s="214"/>
      <c r="G8" s="214"/>
      <c r="H8" s="214"/>
      <c r="I8" s="214"/>
      <c r="J8" s="214"/>
    </row>
    <row r="9" spans="1:10" ht="19.5" customHeight="1" x14ac:dyDescent="0.25">
      <c r="A9" s="207" t="s">
        <v>12</v>
      </c>
      <c r="B9" s="208"/>
      <c r="C9" s="209" t="str">
        <f>IF(Totaalblad!C6=0," ",Totaalblad!C6)</f>
        <v xml:space="preserve"> </v>
      </c>
      <c r="D9" s="210"/>
      <c r="E9" s="210"/>
      <c r="F9" s="210"/>
      <c r="G9" s="210"/>
      <c r="H9" s="210"/>
      <c r="I9" s="210"/>
      <c r="J9" s="210"/>
    </row>
    <row r="10" spans="1:10" ht="19.5" customHeight="1" x14ac:dyDescent="0.25">
      <c r="A10" s="207" t="s">
        <v>10</v>
      </c>
      <c r="B10" s="208"/>
      <c r="C10" s="209" t="str">
        <f>IF(Totaalblad!C7=0," ",Totaalblad!C7)</f>
        <v xml:space="preserve"> </v>
      </c>
      <c r="D10" s="210"/>
      <c r="E10" s="210"/>
      <c r="F10" s="210"/>
      <c r="G10" s="210"/>
      <c r="H10" s="210"/>
      <c r="I10" s="210"/>
      <c r="J10" s="210"/>
    </row>
    <row r="11" spans="1:10" ht="19.5" customHeight="1" x14ac:dyDescent="0.25">
      <c r="A11" s="207" t="s">
        <v>9</v>
      </c>
      <c r="B11" s="208"/>
      <c r="C11" s="209" t="str">
        <f>IF(Totaalblad!C8=0," ",Totaalblad!C8)</f>
        <v xml:space="preserve"> </v>
      </c>
      <c r="D11" s="210"/>
      <c r="E11" s="210"/>
      <c r="F11" s="210"/>
      <c r="G11" s="210"/>
      <c r="H11" s="210"/>
      <c r="I11" s="210"/>
      <c r="J11" s="210"/>
    </row>
    <row r="12" spans="1:10" ht="19.5" customHeight="1" x14ac:dyDescent="0.25">
      <c r="A12" s="211" t="s">
        <v>24</v>
      </c>
      <c r="B12" s="212"/>
      <c r="C12" s="209" t="str">
        <f>IF(Totaalblad!C9=0," ",Totaalblad!C9)</f>
        <v xml:space="preserve"> </v>
      </c>
      <c r="D12" s="210"/>
      <c r="E12" s="210"/>
      <c r="F12" s="210"/>
      <c r="G12" s="210"/>
      <c r="H12" s="210"/>
      <c r="I12" s="210"/>
      <c r="J12" s="210"/>
    </row>
    <row r="13" spans="1:10" ht="19.5" customHeight="1" x14ac:dyDescent="0.25">
      <c r="A13" s="207" t="s">
        <v>8</v>
      </c>
      <c r="B13" s="208"/>
      <c r="C13" s="209" t="str">
        <f>IF(Totaalblad!C10=0," ",Totaalblad!C10)</f>
        <v xml:space="preserve"> </v>
      </c>
      <c r="D13" s="210"/>
      <c r="E13" s="210"/>
      <c r="F13" s="210"/>
      <c r="G13" s="210"/>
      <c r="H13" s="210"/>
      <c r="I13" s="210"/>
      <c r="J13" s="210"/>
    </row>
    <row r="14" spans="1:10" ht="19.5" customHeight="1" x14ac:dyDescent="0.25">
      <c r="A14" s="207" t="s">
        <v>7</v>
      </c>
      <c r="B14" s="208"/>
      <c r="C14" s="209" t="str">
        <f>IF(Totaalblad!C11=0," ",Totaalblad!C11)</f>
        <v xml:space="preserve"> </v>
      </c>
      <c r="D14" s="210"/>
      <c r="E14" s="210"/>
      <c r="F14" s="210"/>
      <c r="G14" s="210"/>
      <c r="H14" s="210"/>
      <c r="I14" s="210"/>
      <c r="J14" s="210"/>
    </row>
    <row r="15" spans="1:10" x14ac:dyDescent="0.25">
      <c r="C15" s="5"/>
      <c r="D15" s="5"/>
      <c r="E15" s="5"/>
      <c r="F15" s="5"/>
      <c r="G15" s="5"/>
      <c r="H15" s="5"/>
      <c r="I15" s="5"/>
      <c r="J15" s="5"/>
    </row>
    <row r="16" spans="1:10" s="2" customFormat="1" ht="24" customHeight="1" x14ac:dyDescent="0.25">
      <c r="A16" s="19"/>
      <c r="B16" s="19"/>
      <c r="C16" s="19"/>
      <c r="D16" s="19"/>
      <c r="E16" s="19"/>
      <c r="F16" s="19"/>
      <c r="G16" s="19"/>
      <c r="H16" s="19"/>
      <c r="I16" s="19"/>
      <c r="J16" s="20"/>
    </row>
    <row r="17" spans="1:67" s="7" customFormat="1" ht="33" customHeight="1" x14ac:dyDescent="0.25">
      <c r="A17" s="215" t="s">
        <v>177</v>
      </c>
      <c r="B17" s="215"/>
      <c r="C17" s="215"/>
      <c r="D17" s="215"/>
      <c r="E17" s="215"/>
      <c r="F17" s="215"/>
      <c r="G17" s="215"/>
      <c r="H17" s="215"/>
      <c r="I17" s="215"/>
      <c r="J17" s="21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25">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25">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25">
      <c r="A20" s="9"/>
      <c r="B20" s="216" t="s">
        <v>48</v>
      </c>
      <c r="C20" s="216"/>
      <c r="D20" s="216"/>
      <c r="E20" s="216"/>
      <c r="F20" s="10" t="s">
        <v>0</v>
      </c>
      <c r="G20" s="10" t="s">
        <v>6</v>
      </c>
      <c r="H20" s="83" t="s">
        <v>5</v>
      </c>
      <c r="I20" s="18" t="s">
        <v>4</v>
      </c>
      <c r="J20" s="12" t="s">
        <v>178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25">
      <c r="A21" s="43"/>
      <c r="B21" s="155" t="s">
        <v>49</v>
      </c>
      <c r="C21" s="155"/>
      <c r="D21" s="155"/>
      <c r="E21" s="155"/>
      <c r="F21" s="38" t="s">
        <v>50</v>
      </c>
      <c r="G21" s="39" t="s">
        <v>34</v>
      </c>
      <c r="H21" s="40"/>
      <c r="I21" s="87">
        <v>220.1</v>
      </c>
      <c r="J21" s="89">
        <f>+H21*I21</f>
        <v>0</v>
      </c>
    </row>
    <row r="22" spans="1:67" ht="20.25" customHeight="1" x14ac:dyDescent="0.25">
      <c r="A22" s="43"/>
      <c r="B22" s="160" t="s">
        <v>3</v>
      </c>
      <c r="C22" s="160"/>
      <c r="D22" s="160"/>
      <c r="E22" s="160"/>
      <c r="F22" s="45"/>
      <c r="G22" s="46"/>
      <c r="H22" s="47"/>
      <c r="I22" s="48"/>
      <c r="J22" s="49">
        <f>SUM(J21:J21)</f>
        <v>0</v>
      </c>
    </row>
    <row r="23" spans="1:67" x14ac:dyDescent="0.25">
      <c r="A23" s="50"/>
      <c r="B23" s="51"/>
      <c r="C23" s="52"/>
      <c r="D23" s="52"/>
      <c r="E23" s="52"/>
      <c r="F23" s="52"/>
      <c r="G23" s="53"/>
      <c r="H23" s="52"/>
      <c r="I23" s="54"/>
      <c r="J23" s="52"/>
    </row>
    <row r="24" spans="1:67" s="8" customFormat="1" ht="20.25" customHeight="1" x14ac:dyDescent="0.25">
      <c r="A24" s="55"/>
      <c r="B24" s="156" t="s">
        <v>27</v>
      </c>
      <c r="C24" s="156"/>
      <c r="D24" s="156"/>
      <c r="E24" s="156"/>
      <c r="F24" s="82" t="s">
        <v>0</v>
      </c>
      <c r="G24" s="82" t="s">
        <v>6</v>
      </c>
      <c r="H24" s="82" t="s">
        <v>5</v>
      </c>
      <c r="I24" s="85" t="s">
        <v>4</v>
      </c>
      <c r="J24" s="85" t="s">
        <v>178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25">
      <c r="A25" s="43"/>
      <c r="B25" s="155" t="s">
        <v>51</v>
      </c>
      <c r="C25" s="155"/>
      <c r="D25" s="155"/>
      <c r="E25" s="155"/>
      <c r="F25" s="38" t="s">
        <v>28</v>
      </c>
      <c r="G25" s="39" t="s">
        <v>34</v>
      </c>
      <c r="H25" s="40"/>
      <c r="I25" s="88">
        <v>243.96</v>
      </c>
      <c r="J25" s="8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25">
      <c r="A26" s="43"/>
      <c r="B26" s="155" t="s">
        <v>51</v>
      </c>
      <c r="C26" s="155"/>
      <c r="D26" s="155"/>
      <c r="E26" s="155"/>
      <c r="F26" s="38" t="s">
        <v>29</v>
      </c>
      <c r="G26" s="39" t="s">
        <v>52</v>
      </c>
      <c r="H26" s="40"/>
      <c r="I26" s="87">
        <v>58.39</v>
      </c>
      <c r="J26" s="8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25">
      <c r="A27" s="43"/>
      <c r="B27" s="155" t="s">
        <v>53</v>
      </c>
      <c r="C27" s="155"/>
      <c r="D27" s="155"/>
      <c r="E27" s="155"/>
      <c r="F27" s="38" t="s">
        <v>30</v>
      </c>
      <c r="G27" s="39" t="s">
        <v>34</v>
      </c>
      <c r="H27" s="40"/>
      <c r="I27" s="87">
        <v>347.05</v>
      </c>
      <c r="J27" s="8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25">
      <c r="A28" s="43"/>
      <c r="B28" s="155" t="s">
        <v>53</v>
      </c>
      <c r="C28" s="155"/>
      <c r="D28" s="155"/>
      <c r="E28" s="155"/>
      <c r="F28" s="38" t="s">
        <v>31</v>
      </c>
      <c r="G28" s="39" t="s">
        <v>52</v>
      </c>
      <c r="H28" s="40"/>
      <c r="I28" s="87">
        <v>87.96</v>
      </c>
      <c r="J28" s="8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25">
      <c r="A29" s="43"/>
      <c r="B29" s="160" t="s">
        <v>3</v>
      </c>
      <c r="C29" s="160"/>
      <c r="D29" s="160"/>
      <c r="E29" s="160"/>
      <c r="F29" s="45"/>
      <c r="G29" s="46"/>
      <c r="H29" s="58"/>
      <c r="I29" s="48"/>
      <c r="J29" s="49">
        <f>SUM(J25:J28)</f>
        <v>0</v>
      </c>
    </row>
    <row r="30" spans="1:67" x14ac:dyDescent="0.25">
      <c r="A30" s="52"/>
      <c r="B30" s="52"/>
      <c r="C30" s="52"/>
      <c r="D30" s="52"/>
      <c r="E30" s="52"/>
      <c r="F30" s="52"/>
      <c r="G30" s="52"/>
      <c r="H30" s="52"/>
      <c r="I30" s="52"/>
      <c r="J30" s="52"/>
    </row>
    <row r="31" spans="1:67" s="8" customFormat="1" ht="20.25" customHeight="1" x14ac:dyDescent="0.25">
      <c r="A31" s="55"/>
      <c r="B31" s="156" t="s">
        <v>32</v>
      </c>
      <c r="C31" s="156"/>
      <c r="D31" s="156"/>
      <c r="E31" s="156"/>
      <c r="F31" s="82" t="s">
        <v>0</v>
      </c>
      <c r="G31" s="82" t="s">
        <v>6</v>
      </c>
      <c r="H31" s="82" t="s">
        <v>5</v>
      </c>
      <c r="I31" s="85" t="s">
        <v>4</v>
      </c>
      <c r="J31" s="85" t="s">
        <v>178</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25">
      <c r="A32" s="43"/>
      <c r="B32" s="155" t="s">
        <v>32</v>
      </c>
      <c r="C32" s="155"/>
      <c r="D32" s="155"/>
      <c r="E32" s="155"/>
      <c r="F32" s="38" t="s">
        <v>33</v>
      </c>
      <c r="G32" s="39" t="s">
        <v>34</v>
      </c>
      <c r="H32" s="40"/>
      <c r="I32" s="88">
        <v>57.12</v>
      </c>
      <c r="J32" s="8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25">
      <c r="A33" s="43"/>
      <c r="B33" s="160" t="s">
        <v>3</v>
      </c>
      <c r="C33" s="160"/>
      <c r="D33" s="160"/>
      <c r="E33" s="160"/>
      <c r="F33" s="45"/>
      <c r="G33" s="46"/>
      <c r="H33" s="47"/>
      <c r="I33" s="48"/>
      <c r="J33" s="49">
        <f>SUM(J32:J32)</f>
        <v>0</v>
      </c>
    </row>
    <row r="34" spans="1:67" x14ac:dyDescent="0.25">
      <c r="A34" s="52"/>
      <c r="B34" s="52"/>
      <c r="C34" s="52"/>
      <c r="D34" s="52"/>
      <c r="E34" s="52"/>
      <c r="F34" s="52"/>
      <c r="G34" s="52"/>
      <c r="H34" s="52"/>
      <c r="I34" s="52"/>
      <c r="J34" s="52"/>
    </row>
    <row r="35" spans="1:67" s="8" customFormat="1" ht="20.25" customHeight="1" x14ac:dyDescent="0.25">
      <c r="A35" s="55"/>
      <c r="B35" s="156" t="s">
        <v>54</v>
      </c>
      <c r="C35" s="156"/>
      <c r="D35" s="156"/>
      <c r="E35" s="156"/>
      <c r="F35" s="82" t="s">
        <v>0</v>
      </c>
      <c r="G35" s="82" t="s">
        <v>6</v>
      </c>
      <c r="H35" s="82" t="s">
        <v>5</v>
      </c>
      <c r="I35" s="85" t="s">
        <v>4</v>
      </c>
      <c r="J35" s="85" t="s">
        <v>178</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25">
      <c r="A36" s="43"/>
      <c r="B36" s="155" t="s">
        <v>54</v>
      </c>
      <c r="C36" s="155"/>
      <c r="D36" s="155"/>
      <c r="E36" s="155"/>
      <c r="F36" s="38" t="s">
        <v>55</v>
      </c>
      <c r="G36" s="39" t="s">
        <v>34</v>
      </c>
      <c r="H36" s="40"/>
      <c r="I36" s="88">
        <v>121.1</v>
      </c>
      <c r="J36" s="8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25">
      <c r="A37" s="43"/>
      <c r="B37" s="160" t="s">
        <v>3</v>
      </c>
      <c r="C37" s="160"/>
      <c r="D37" s="160"/>
      <c r="E37" s="160"/>
      <c r="F37" s="45"/>
      <c r="G37" s="46"/>
      <c r="H37" s="58"/>
      <c r="I37" s="48"/>
      <c r="J37" s="49">
        <f>SUM(J36:J36)</f>
        <v>0</v>
      </c>
    </row>
    <row r="38" spans="1:67" x14ac:dyDescent="0.25">
      <c r="A38" s="52"/>
      <c r="B38" s="52"/>
      <c r="C38" s="52"/>
      <c r="D38" s="52"/>
      <c r="E38" s="52"/>
      <c r="F38" s="52"/>
      <c r="G38" s="52"/>
      <c r="H38" s="52"/>
      <c r="I38" s="52"/>
      <c r="J38" s="52"/>
    </row>
    <row r="39" spans="1:67" s="8" customFormat="1" ht="20.25" customHeight="1" x14ac:dyDescent="0.25">
      <c r="A39" s="55"/>
      <c r="B39" s="156" t="s">
        <v>56</v>
      </c>
      <c r="C39" s="156"/>
      <c r="D39" s="156"/>
      <c r="E39" s="156"/>
      <c r="F39" s="82" t="s">
        <v>0</v>
      </c>
      <c r="G39" s="82" t="s">
        <v>6</v>
      </c>
      <c r="H39" s="82" t="s">
        <v>5</v>
      </c>
      <c r="I39" s="85" t="s">
        <v>4</v>
      </c>
      <c r="J39" s="85" t="s">
        <v>178</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25">
      <c r="A40" s="43"/>
      <c r="B40" s="155" t="s">
        <v>56</v>
      </c>
      <c r="C40" s="155"/>
      <c r="D40" s="155"/>
      <c r="E40" s="155"/>
      <c r="F40" s="38" t="s">
        <v>57</v>
      </c>
      <c r="G40" s="39" t="s">
        <v>34</v>
      </c>
      <c r="H40" s="40"/>
      <c r="I40" s="88">
        <v>159.66</v>
      </c>
      <c r="J40" s="8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ht="20.25" customHeight="1" x14ac:dyDescent="0.25">
      <c r="A41" s="43"/>
      <c r="B41" s="160" t="s">
        <v>3</v>
      </c>
      <c r="C41" s="160"/>
      <c r="D41" s="160"/>
      <c r="E41" s="160"/>
      <c r="F41" s="45"/>
      <c r="G41" s="46"/>
      <c r="H41" s="58"/>
      <c r="I41" s="48"/>
      <c r="J41" s="49">
        <f>SUM(J40:J40)</f>
        <v>0</v>
      </c>
    </row>
    <row r="42" spans="1:67" x14ac:dyDescent="0.25">
      <c r="A42" s="52"/>
      <c r="B42" s="52"/>
      <c r="C42" s="52"/>
      <c r="D42" s="52"/>
      <c r="E42" s="52"/>
      <c r="F42" s="52"/>
      <c r="G42" s="52"/>
      <c r="H42" s="52"/>
      <c r="I42" s="52"/>
      <c r="J42" s="52"/>
    </row>
    <row r="43" spans="1:67" s="8" customFormat="1" ht="32.25" customHeight="1" x14ac:dyDescent="0.25">
      <c r="A43" s="55"/>
      <c r="B43" s="204" t="s">
        <v>58</v>
      </c>
      <c r="C43" s="204"/>
      <c r="D43" s="204"/>
      <c r="E43" s="204"/>
      <c r="F43" s="82" t="s">
        <v>0</v>
      </c>
      <c r="G43" s="82" t="s">
        <v>6</v>
      </c>
      <c r="H43" s="82" t="s">
        <v>5</v>
      </c>
      <c r="I43" s="85" t="s">
        <v>4</v>
      </c>
      <c r="J43" s="85" t="s">
        <v>178</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8" customFormat="1" ht="20.25" customHeight="1" x14ac:dyDescent="0.25">
      <c r="A44" s="43"/>
      <c r="B44" s="155" t="s">
        <v>59</v>
      </c>
      <c r="C44" s="155"/>
      <c r="D44" s="155"/>
      <c r="E44" s="155"/>
      <c r="F44" s="38" t="s">
        <v>60</v>
      </c>
      <c r="G44" s="39" t="s">
        <v>52</v>
      </c>
      <c r="H44" s="40"/>
      <c r="I44" s="87">
        <v>102.06</v>
      </c>
      <c r="J44" s="89">
        <f>+H44*I44</f>
        <v>0</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25">
      <c r="A45" s="43"/>
      <c r="B45" s="155" t="s">
        <v>61</v>
      </c>
      <c r="C45" s="155"/>
      <c r="D45" s="155"/>
      <c r="E45" s="155"/>
      <c r="F45" s="38" t="s">
        <v>62</v>
      </c>
      <c r="G45" s="39" t="s">
        <v>52</v>
      </c>
      <c r="H45" s="40"/>
      <c r="I45" s="87">
        <v>102.06</v>
      </c>
      <c r="J45" s="8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25">
      <c r="A46" s="43"/>
      <c r="B46" s="160" t="s">
        <v>3</v>
      </c>
      <c r="C46" s="160"/>
      <c r="D46" s="160"/>
      <c r="E46" s="160"/>
      <c r="F46" s="45"/>
      <c r="G46" s="46"/>
      <c r="H46" s="58"/>
      <c r="I46" s="48"/>
      <c r="J46" s="49">
        <f>SUM(J44:J45)</f>
        <v>0</v>
      </c>
    </row>
    <row r="47" spans="1:67" x14ac:dyDescent="0.25">
      <c r="A47" s="52"/>
      <c r="B47" s="52"/>
      <c r="C47" s="52"/>
      <c r="D47" s="52"/>
      <c r="E47" s="52"/>
      <c r="F47" s="52"/>
      <c r="G47" s="52"/>
      <c r="H47" s="52"/>
      <c r="I47" s="52"/>
      <c r="J47" s="52"/>
    </row>
    <row r="48" spans="1:67" s="8" customFormat="1" ht="32.25" customHeight="1" x14ac:dyDescent="0.25">
      <c r="A48" s="55"/>
      <c r="B48" s="156" t="s">
        <v>63</v>
      </c>
      <c r="C48" s="156"/>
      <c r="D48" s="156"/>
      <c r="E48" s="156"/>
      <c r="F48" s="82" t="s">
        <v>0</v>
      </c>
      <c r="G48" s="82" t="s">
        <v>112</v>
      </c>
      <c r="H48" s="82" t="s">
        <v>113</v>
      </c>
      <c r="I48" s="59" t="s">
        <v>114</v>
      </c>
      <c r="J48" s="85" t="s">
        <v>179</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25">
      <c r="A49" s="43"/>
      <c r="B49" s="155" t="s">
        <v>184</v>
      </c>
      <c r="C49" s="155"/>
      <c r="D49" s="155"/>
      <c r="E49" s="155"/>
      <c r="F49" s="38" t="s">
        <v>64</v>
      </c>
      <c r="G49" s="88">
        <v>4670.2</v>
      </c>
      <c r="H49" s="88">
        <f t="shared" ref="H49:H52" si="0">G49/10</f>
        <v>467.02</v>
      </c>
      <c r="I49" s="60"/>
      <c r="J49" s="89">
        <f t="shared" ref="J49:J52" si="1">+H49*I49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25">
      <c r="A50" s="43"/>
      <c r="B50" s="155" t="s">
        <v>183</v>
      </c>
      <c r="C50" s="155"/>
      <c r="D50" s="155"/>
      <c r="E50" s="155"/>
      <c r="F50" s="38" t="s">
        <v>66</v>
      </c>
      <c r="G50" s="88">
        <v>9340.4</v>
      </c>
      <c r="H50" s="88">
        <f t="shared" si="0"/>
        <v>934.04</v>
      </c>
      <c r="I50" s="60"/>
      <c r="J50" s="89">
        <f t="shared" si="1"/>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25">
      <c r="A51" s="43"/>
      <c r="B51" s="155" t="s">
        <v>182</v>
      </c>
      <c r="C51" s="155"/>
      <c r="D51" s="155"/>
      <c r="E51" s="155"/>
      <c r="F51" s="61" t="s">
        <v>67</v>
      </c>
      <c r="G51" s="88">
        <v>18680.8</v>
      </c>
      <c r="H51" s="88">
        <f t="shared" si="0"/>
        <v>1868.08</v>
      </c>
      <c r="I51" s="62"/>
      <c r="J51" s="8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25">
      <c r="A52" s="43"/>
      <c r="B52" s="155" t="s">
        <v>181</v>
      </c>
      <c r="C52" s="155"/>
      <c r="D52" s="155"/>
      <c r="E52" s="155"/>
      <c r="F52" s="61" t="s">
        <v>140</v>
      </c>
      <c r="G52" s="88">
        <v>28021.4</v>
      </c>
      <c r="H52" s="88">
        <f t="shared" si="0"/>
        <v>2802.1400000000003</v>
      </c>
      <c r="I52" s="62"/>
      <c r="J52" s="8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ht="20.25" customHeight="1" x14ac:dyDescent="0.25">
      <c r="A53" s="43"/>
      <c r="B53" s="160" t="s">
        <v>3</v>
      </c>
      <c r="C53" s="160"/>
      <c r="D53" s="160"/>
      <c r="E53" s="160"/>
      <c r="F53" s="45"/>
      <c r="G53" s="46"/>
      <c r="H53" s="47"/>
      <c r="I53" s="63"/>
      <c r="J53" s="49">
        <f>SUM(J49:J52)</f>
        <v>0</v>
      </c>
    </row>
    <row r="54" spans="1:67" x14ac:dyDescent="0.25">
      <c r="A54" s="52"/>
      <c r="B54" s="52"/>
      <c r="C54" s="52"/>
      <c r="D54" s="52"/>
      <c r="E54" s="52"/>
      <c r="F54" s="52"/>
      <c r="G54" s="52"/>
      <c r="H54" s="52"/>
      <c r="I54" s="52"/>
      <c r="J54" s="52"/>
    </row>
    <row r="55" spans="1:67" ht="38.25" customHeight="1" x14ac:dyDescent="0.25">
      <c r="A55" s="34"/>
      <c r="B55" s="217" t="s">
        <v>63</v>
      </c>
      <c r="C55" s="217"/>
      <c r="D55" s="217"/>
      <c r="E55" s="217"/>
      <c r="F55" s="86" t="s">
        <v>0</v>
      </c>
      <c r="G55" s="86" t="s">
        <v>112</v>
      </c>
      <c r="H55" s="30" t="s">
        <v>120</v>
      </c>
      <c r="I55" s="31" t="s">
        <v>204</v>
      </c>
      <c r="J55" s="86" t="s">
        <v>178</v>
      </c>
    </row>
    <row r="56" spans="1:67" ht="20.25" customHeight="1" x14ac:dyDescent="0.25">
      <c r="A56" s="33"/>
      <c r="B56" s="218" t="s">
        <v>220</v>
      </c>
      <c r="C56" s="218"/>
      <c r="D56" s="218"/>
      <c r="E56" s="218"/>
      <c r="F56" s="24" t="s">
        <v>64</v>
      </c>
      <c r="G56" s="88">
        <v>4670.2</v>
      </c>
      <c r="H56" s="88">
        <f>+G56/12</f>
        <v>389.18333333333334</v>
      </c>
      <c r="I56" s="21"/>
      <c r="J56" s="93">
        <f>+G56*I56</f>
        <v>0</v>
      </c>
    </row>
    <row r="57" spans="1:67" ht="20.25" customHeight="1" x14ac:dyDescent="0.25">
      <c r="A57" s="33"/>
      <c r="B57" s="218" t="s">
        <v>221</v>
      </c>
      <c r="C57" s="218"/>
      <c r="D57" s="218"/>
      <c r="E57" s="218"/>
      <c r="F57" s="24" t="s">
        <v>66</v>
      </c>
      <c r="G57" s="88">
        <v>9340.41</v>
      </c>
      <c r="H57" s="88">
        <f t="shared" ref="H57" si="2">+G57/12</f>
        <v>778.36749999999995</v>
      </c>
      <c r="I57" s="21"/>
      <c r="J57" s="93">
        <f t="shared" ref="J57:J59" si="3">+G57*I57</f>
        <v>0</v>
      </c>
    </row>
    <row r="58" spans="1:67" ht="20.25" customHeight="1" x14ac:dyDescent="0.25">
      <c r="A58" s="33"/>
      <c r="B58" s="218" t="s">
        <v>222</v>
      </c>
      <c r="C58" s="218"/>
      <c r="D58" s="218"/>
      <c r="E58" s="218"/>
      <c r="F58" s="24" t="s">
        <v>67</v>
      </c>
      <c r="G58" s="88">
        <v>18680.82</v>
      </c>
      <c r="H58" s="88">
        <f>+G58/12</f>
        <v>1556.7349999999999</v>
      </c>
      <c r="I58" s="21"/>
      <c r="J58" s="93">
        <f t="shared" si="3"/>
        <v>0</v>
      </c>
    </row>
    <row r="59" spans="1:67" ht="20.25" customHeight="1" x14ac:dyDescent="0.25">
      <c r="A59" s="33"/>
      <c r="B59" s="218" t="s">
        <v>223</v>
      </c>
      <c r="C59" s="218"/>
      <c r="D59" s="218"/>
      <c r="E59" s="218"/>
      <c r="F59" s="24" t="s">
        <v>140</v>
      </c>
      <c r="G59" s="88">
        <v>28021.41</v>
      </c>
      <c r="H59" s="88">
        <f>+G59/12</f>
        <v>2335.1174999999998</v>
      </c>
      <c r="I59" s="21"/>
      <c r="J59" s="93">
        <f t="shared" si="3"/>
        <v>0</v>
      </c>
    </row>
    <row r="60" spans="1:67" ht="20.25" customHeight="1" x14ac:dyDescent="0.25">
      <c r="A60" s="33"/>
      <c r="B60" s="220" t="s">
        <v>3</v>
      </c>
      <c r="C60" s="220"/>
      <c r="D60" s="220"/>
      <c r="E60" s="220"/>
      <c r="F60" s="35"/>
      <c r="G60" s="36"/>
      <c r="H60" s="6"/>
      <c r="I60" s="27"/>
      <c r="J60" s="37">
        <f>SUM(J56:J59)</f>
        <v>0</v>
      </c>
    </row>
    <row r="61" spans="1:67" x14ac:dyDescent="0.25">
      <c r="A61" s="52"/>
      <c r="B61" s="52"/>
      <c r="C61" s="52"/>
      <c r="D61" s="52"/>
      <c r="E61" s="52"/>
      <c r="F61" s="52"/>
      <c r="G61" s="52"/>
      <c r="H61" s="52"/>
      <c r="I61" s="52"/>
      <c r="J61" s="52"/>
    </row>
    <row r="62" spans="1:67" s="8" customFormat="1" ht="33" customHeight="1" x14ac:dyDescent="0.25">
      <c r="A62" s="55"/>
      <c r="B62" s="156" t="s">
        <v>207</v>
      </c>
      <c r="C62" s="156"/>
      <c r="D62" s="156"/>
      <c r="E62" s="156"/>
      <c r="F62" s="82" t="s">
        <v>0</v>
      </c>
      <c r="G62" s="82" t="s">
        <v>112</v>
      </c>
      <c r="H62" s="82" t="s">
        <v>113</v>
      </c>
      <c r="I62" s="59" t="s">
        <v>114</v>
      </c>
      <c r="J62" s="85" t="s">
        <v>179</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8" customFormat="1" ht="20.25" customHeight="1" x14ac:dyDescent="0.25">
      <c r="A63" s="43"/>
      <c r="B63" s="157" t="s">
        <v>124</v>
      </c>
      <c r="C63" s="158"/>
      <c r="D63" s="158"/>
      <c r="E63" s="159"/>
      <c r="F63" s="38" t="s">
        <v>69</v>
      </c>
      <c r="G63" s="88">
        <v>3581.4</v>
      </c>
      <c r="H63" s="64">
        <f t="shared" ref="H63:H74" si="4">G63/12</f>
        <v>298.45</v>
      </c>
      <c r="I63" s="60"/>
      <c r="J63" s="89">
        <f>+H63*I63</f>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8" customFormat="1" ht="20.25" customHeight="1" x14ac:dyDescent="0.25">
      <c r="A64" s="43"/>
      <c r="B64" s="157" t="s">
        <v>125</v>
      </c>
      <c r="C64" s="158"/>
      <c r="D64" s="158"/>
      <c r="E64" s="159"/>
      <c r="F64" s="38" t="s">
        <v>69</v>
      </c>
      <c r="G64" s="88">
        <v>3751.2</v>
      </c>
      <c r="H64" s="64">
        <f t="shared" si="4"/>
        <v>312.59999999999997</v>
      </c>
      <c r="I64" s="60"/>
      <c r="J64" s="89">
        <f>+H64*I64</f>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8" customFormat="1" ht="20.25" customHeight="1" x14ac:dyDescent="0.25">
      <c r="A65" s="43"/>
      <c r="B65" s="155" t="s">
        <v>185</v>
      </c>
      <c r="C65" s="155"/>
      <c r="D65" s="155"/>
      <c r="E65" s="155"/>
      <c r="F65" s="38" t="s">
        <v>69</v>
      </c>
      <c r="G65" s="88">
        <v>3999.48</v>
      </c>
      <c r="H65" s="64">
        <f t="shared" si="4"/>
        <v>333.29</v>
      </c>
      <c r="I65" s="60"/>
      <c r="J65" s="89">
        <f>+H65*I65</f>
        <v>0</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8" customFormat="1" ht="20.25" customHeight="1" x14ac:dyDescent="0.25">
      <c r="A66" s="43"/>
      <c r="B66" s="157" t="s">
        <v>126</v>
      </c>
      <c r="C66" s="158"/>
      <c r="D66" s="158"/>
      <c r="E66" s="159"/>
      <c r="F66" s="38" t="s">
        <v>70</v>
      </c>
      <c r="G66" s="87">
        <v>9521.76</v>
      </c>
      <c r="H66" s="64">
        <f t="shared" si="4"/>
        <v>793.48</v>
      </c>
      <c r="I66" s="60"/>
      <c r="J66" s="89">
        <f t="shared" ref="J66:J74" si="5">+H66*I66</f>
        <v>0</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8" customFormat="1" ht="20.25" customHeight="1" x14ac:dyDescent="0.25">
      <c r="A67" s="43"/>
      <c r="B67" s="157" t="s">
        <v>127</v>
      </c>
      <c r="C67" s="158"/>
      <c r="D67" s="158"/>
      <c r="E67" s="159"/>
      <c r="F67" s="38" t="s">
        <v>70</v>
      </c>
      <c r="G67" s="87">
        <v>9973.08</v>
      </c>
      <c r="H67" s="64">
        <f t="shared" si="4"/>
        <v>831.09</v>
      </c>
      <c r="I67" s="60"/>
      <c r="J67" s="89">
        <f t="shared" si="5"/>
        <v>0</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8" customFormat="1" ht="20.25" customHeight="1" x14ac:dyDescent="0.25">
      <c r="A68" s="43"/>
      <c r="B68" s="155" t="s">
        <v>186</v>
      </c>
      <c r="C68" s="155"/>
      <c r="D68" s="155"/>
      <c r="E68" s="155"/>
      <c r="F68" s="38" t="s">
        <v>70</v>
      </c>
      <c r="G68" s="87">
        <v>10633.32</v>
      </c>
      <c r="H68" s="64">
        <f t="shared" si="4"/>
        <v>886.11</v>
      </c>
      <c r="I68" s="60"/>
      <c r="J68" s="89">
        <f t="shared" si="5"/>
        <v>0</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8" customFormat="1" ht="20.25" customHeight="1" x14ac:dyDescent="0.25">
      <c r="A69" s="43"/>
      <c r="B69" s="157" t="s">
        <v>131</v>
      </c>
      <c r="C69" s="158"/>
      <c r="D69" s="158"/>
      <c r="E69" s="159"/>
      <c r="F69" s="38" t="s">
        <v>71</v>
      </c>
      <c r="G69" s="87">
        <v>30875.4</v>
      </c>
      <c r="H69" s="64">
        <f t="shared" si="4"/>
        <v>2572.9500000000003</v>
      </c>
      <c r="I69" s="60"/>
      <c r="J69" s="89">
        <f t="shared" si="5"/>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8" customFormat="1" ht="20.25" customHeight="1" x14ac:dyDescent="0.25">
      <c r="A70" s="43"/>
      <c r="B70" s="157" t="s">
        <v>189</v>
      </c>
      <c r="C70" s="158"/>
      <c r="D70" s="158"/>
      <c r="E70" s="159"/>
      <c r="F70" s="38" t="s">
        <v>71</v>
      </c>
      <c r="G70" s="87">
        <v>32338.89</v>
      </c>
      <c r="H70" s="64">
        <f t="shared" si="4"/>
        <v>2694.9074999999998</v>
      </c>
      <c r="I70" s="60"/>
      <c r="J70" s="89">
        <f t="shared" si="5"/>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8" customFormat="1" ht="20.25" customHeight="1" x14ac:dyDescent="0.25">
      <c r="A71" s="43"/>
      <c r="B71" s="157" t="s">
        <v>129</v>
      </c>
      <c r="C71" s="158"/>
      <c r="D71" s="158"/>
      <c r="E71" s="159"/>
      <c r="F71" s="38" t="s">
        <v>128</v>
      </c>
      <c r="G71" s="87">
        <v>7504.68</v>
      </c>
      <c r="H71" s="64">
        <f t="shared" si="4"/>
        <v>625.39</v>
      </c>
      <c r="I71" s="65"/>
      <c r="J71" s="89">
        <f t="shared" si="5"/>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8" customFormat="1" ht="20.25" customHeight="1" x14ac:dyDescent="0.25">
      <c r="A72" s="43"/>
      <c r="B72" s="155" t="s">
        <v>187</v>
      </c>
      <c r="C72" s="155"/>
      <c r="D72" s="155"/>
      <c r="E72" s="155"/>
      <c r="F72" s="38" t="s">
        <v>128</v>
      </c>
      <c r="G72" s="87">
        <v>8001.48</v>
      </c>
      <c r="H72" s="64">
        <f t="shared" si="4"/>
        <v>666.79</v>
      </c>
      <c r="I72" s="65"/>
      <c r="J72" s="89">
        <f t="shared" si="5"/>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8" customFormat="1" ht="20.25" customHeight="1" x14ac:dyDescent="0.25">
      <c r="A73" s="43"/>
      <c r="B73" s="66" t="s">
        <v>130</v>
      </c>
      <c r="C73" s="66"/>
      <c r="D73" s="66"/>
      <c r="E73" s="66"/>
      <c r="F73" s="38" t="s">
        <v>132</v>
      </c>
      <c r="G73" s="87">
        <v>20207.16</v>
      </c>
      <c r="H73" s="64">
        <f t="shared" si="4"/>
        <v>1683.93</v>
      </c>
      <c r="I73" s="65"/>
      <c r="J73" s="89">
        <f t="shared" si="5"/>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8" customFormat="1" ht="20.25" customHeight="1" x14ac:dyDescent="0.25">
      <c r="A74" s="43"/>
      <c r="B74" s="66" t="s">
        <v>188</v>
      </c>
      <c r="C74" s="66"/>
      <c r="D74" s="66"/>
      <c r="E74" s="66"/>
      <c r="F74" s="38" t="s">
        <v>132</v>
      </c>
      <c r="G74" s="87">
        <v>21443.88</v>
      </c>
      <c r="H74" s="64">
        <f t="shared" si="4"/>
        <v>1786.99</v>
      </c>
      <c r="I74" s="65"/>
      <c r="J74" s="89">
        <f t="shared" si="5"/>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ht="20.25" customHeight="1" x14ac:dyDescent="0.25">
      <c r="A75" s="43"/>
      <c r="B75" s="160" t="s">
        <v>3</v>
      </c>
      <c r="C75" s="160"/>
      <c r="D75" s="160"/>
      <c r="E75" s="160"/>
      <c r="F75" s="45"/>
      <c r="G75" s="46"/>
      <c r="H75" s="47"/>
      <c r="I75" s="63"/>
      <c r="J75" s="49">
        <f>SUM(J63:J74)</f>
        <v>0</v>
      </c>
    </row>
    <row r="76" spans="1:67" ht="26.25" customHeight="1" x14ac:dyDescent="0.25">
      <c r="A76" s="52"/>
      <c r="B76" s="68"/>
      <c r="C76" s="68"/>
      <c r="D76" s="68"/>
      <c r="E76" s="68"/>
      <c r="F76" s="69"/>
      <c r="G76" s="69"/>
      <c r="H76" s="70"/>
      <c r="I76" s="80"/>
      <c r="J76" s="79"/>
    </row>
    <row r="77" spans="1:67" ht="36" customHeight="1" x14ac:dyDescent="0.25">
      <c r="A77" s="55"/>
      <c r="B77" s="156" t="s">
        <v>205</v>
      </c>
      <c r="C77" s="156"/>
      <c r="D77" s="156"/>
      <c r="E77" s="156"/>
      <c r="F77" s="82" t="s">
        <v>0</v>
      </c>
      <c r="G77" s="82" t="s">
        <v>112</v>
      </c>
      <c r="H77" s="82" t="s">
        <v>113</v>
      </c>
      <c r="I77" s="59" t="s">
        <v>114</v>
      </c>
      <c r="J77" s="85" t="s">
        <v>179</v>
      </c>
    </row>
    <row r="78" spans="1:67" ht="20.25" customHeight="1" x14ac:dyDescent="0.25">
      <c r="A78" s="43"/>
      <c r="B78" s="155" t="s">
        <v>185</v>
      </c>
      <c r="C78" s="155"/>
      <c r="D78" s="155"/>
      <c r="E78" s="155"/>
      <c r="F78" s="38" t="s">
        <v>69</v>
      </c>
      <c r="G78" s="88">
        <v>3961.92</v>
      </c>
      <c r="H78" s="64">
        <f t="shared" ref="H78:H81" si="6">G78/12</f>
        <v>330.16</v>
      </c>
      <c r="I78" s="60"/>
      <c r="J78" s="89">
        <f>+H78*I78</f>
        <v>0</v>
      </c>
    </row>
    <row r="79" spans="1:67" ht="20.25" customHeight="1" x14ac:dyDescent="0.25">
      <c r="A79" s="43"/>
      <c r="B79" s="155" t="s">
        <v>186</v>
      </c>
      <c r="C79" s="155"/>
      <c r="D79" s="155"/>
      <c r="E79" s="155"/>
      <c r="F79" s="38" t="s">
        <v>70</v>
      </c>
      <c r="G79" s="87">
        <v>10533.6</v>
      </c>
      <c r="H79" s="64">
        <f t="shared" si="6"/>
        <v>877.80000000000007</v>
      </c>
      <c r="I79" s="60"/>
      <c r="J79" s="89">
        <f t="shared" ref="J79:J81" si="7">+H79*I79</f>
        <v>0</v>
      </c>
    </row>
    <row r="80" spans="1:67" ht="20.25" customHeight="1" x14ac:dyDescent="0.25">
      <c r="A80" s="43"/>
      <c r="B80" s="155" t="s">
        <v>187</v>
      </c>
      <c r="C80" s="155"/>
      <c r="D80" s="155"/>
      <c r="E80" s="155"/>
      <c r="F80" s="38" t="s">
        <v>128</v>
      </c>
      <c r="G80" s="87">
        <v>7926.48</v>
      </c>
      <c r="H80" s="64">
        <f t="shared" si="6"/>
        <v>660.54</v>
      </c>
      <c r="I80" s="65"/>
      <c r="J80" s="89">
        <f t="shared" si="7"/>
        <v>0</v>
      </c>
    </row>
    <row r="81" spans="1:10" ht="20.25" customHeight="1" x14ac:dyDescent="0.25">
      <c r="A81" s="43"/>
      <c r="B81" s="66" t="s">
        <v>188</v>
      </c>
      <c r="C81" s="66"/>
      <c r="D81" s="66"/>
      <c r="E81" s="66"/>
      <c r="F81" s="38" t="s">
        <v>132</v>
      </c>
      <c r="G81" s="87">
        <v>21342.84</v>
      </c>
      <c r="H81" s="64">
        <f t="shared" si="6"/>
        <v>1778.57</v>
      </c>
      <c r="I81" s="65"/>
      <c r="J81" s="89">
        <f t="shared" si="7"/>
        <v>0</v>
      </c>
    </row>
    <row r="82" spans="1:10" ht="20.25" customHeight="1" x14ac:dyDescent="0.25">
      <c r="A82" s="43"/>
      <c r="B82" s="160" t="s">
        <v>3</v>
      </c>
      <c r="C82" s="160"/>
      <c r="D82" s="160"/>
      <c r="E82" s="160"/>
      <c r="F82" s="45"/>
      <c r="G82" s="46"/>
      <c r="H82" s="47"/>
      <c r="I82" s="63"/>
      <c r="J82" s="49">
        <f>SUM(J78:J81)</f>
        <v>0</v>
      </c>
    </row>
    <row r="83" spans="1:10" ht="21" customHeight="1" x14ac:dyDescent="0.25">
      <c r="A83" s="52"/>
      <c r="B83" s="52"/>
      <c r="C83" s="52"/>
      <c r="D83" s="52"/>
      <c r="E83" s="52"/>
      <c r="F83" s="52"/>
      <c r="G83" s="52"/>
      <c r="H83" s="52"/>
      <c r="I83" s="52"/>
      <c r="J83" s="52"/>
    </row>
    <row r="84" spans="1:10" ht="36.75" customHeight="1" x14ac:dyDescent="0.25">
      <c r="A84" s="29"/>
      <c r="B84" s="217" t="s">
        <v>205</v>
      </c>
      <c r="C84" s="217"/>
      <c r="D84" s="217"/>
      <c r="E84" s="217"/>
      <c r="F84" s="86" t="s">
        <v>0</v>
      </c>
      <c r="G84" s="86" t="s">
        <v>112</v>
      </c>
      <c r="H84" s="30" t="s">
        <v>120</v>
      </c>
      <c r="I84" s="31" t="s">
        <v>204</v>
      </c>
      <c r="J84" s="32" t="s">
        <v>178</v>
      </c>
    </row>
    <row r="85" spans="1:10" ht="20.25" customHeight="1" x14ac:dyDescent="0.25">
      <c r="A85" s="23"/>
      <c r="B85" s="218" t="s">
        <v>215</v>
      </c>
      <c r="C85" s="218"/>
      <c r="D85" s="218"/>
      <c r="E85" s="218"/>
      <c r="F85" s="24" t="s">
        <v>69</v>
      </c>
      <c r="G85" s="88">
        <v>3961.98</v>
      </c>
      <c r="H85" s="88">
        <f>+G85/12</f>
        <v>330.16500000000002</v>
      </c>
      <c r="I85" s="21"/>
      <c r="J85" s="94">
        <f>+G85*I85</f>
        <v>0</v>
      </c>
    </row>
    <row r="86" spans="1:10" ht="20.25" customHeight="1" x14ac:dyDescent="0.25">
      <c r="A86" s="23"/>
      <c r="B86" s="218" t="s">
        <v>216</v>
      </c>
      <c r="C86" s="218"/>
      <c r="D86" s="218"/>
      <c r="E86" s="218"/>
      <c r="F86" s="24" t="s">
        <v>70</v>
      </c>
      <c r="G86" s="88">
        <v>10533.58</v>
      </c>
      <c r="H86" s="88">
        <f t="shared" ref="H86" si="8">+G86/12</f>
        <v>877.79833333333329</v>
      </c>
      <c r="I86" s="21"/>
      <c r="J86" s="94">
        <f t="shared" ref="J86:J89" si="9">+G86*I86</f>
        <v>0</v>
      </c>
    </row>
    <row r="87" spans="1:10" ht="20.25" customHeight="1" x14ac:dyDescent="0.25">
      <c r="A87" s="23"/>
      <c r="B87" s="218" t="s">
        <v>217</v>
      </c>
      <c r="C87" s="218"/>
      <c r="D87" s="218"/>
      <c r="E87" s="218"/>
      <c r="F87" s="24" t="s">
        <v>71</v>
      </c>
      <c r="G87" s="87">
        <v>34156.335617999997</v>
      </c>
      <c r="H87" s="88">
        <f>+G87/12</f>
        <v>2846.3613014999996</v>
      </c>
      <c r="I87" s="21"/>
      <c r="J87" s="94">
        <f t="shared" si="9"/>
        <v>0</v>
      </c>
    </row>
    <row r="88" spans="1:10" ht="20.25" customHeight="1" x14ac:dyDescent="0.25">
      <c r="A88" s="23"/>
      <c r="B88" s="155" t="s">
        <v>218</v>
      </c>
      <c r="C88" s="155"/>
      <c r="D88" s="155"/>
      <c r="E88" s="155"/>
      <c r="F88" s="24" t="s">
        <v>128</v>
      </c>
      <c r="G88" s="88">
        <v>7926.44</v>
      </c>
      <c r="H88" s="88">
        <f t="shared" ref="H88:H89" si="10">+G88/12</f>
        <v>660.53666666666663</v>
      </c>
      <c r="I88" s="21"/>
      <c r="J88" s="94">
        <f t="shared" si="9"/>
        <v>0</v>
      </c>
    </row>
    <row r="89" spans="1:10" ht="20.25" customHeight="1" x14ac:dyDescent="0.25">
      <c r="A89" s="23"/>
      <c r="B89" s="155" t="s">
        <v>219</v>
      </c>
      <c r="C89" s="155"/>
      <c r="D89" s="155"/>
      <c r="E89" s="155"/>
      <c r="F89" s="24" t="s">
        <v>132</v>
      </c>
      <c r="G89" s="105">
        <v>21342.799999999999</v>
      </c>
      <c r="H89" s="88">
        <f t="shared" si="10"/>
        <v>1778.5666666666666</v>
      </c>
      <c r="I89" s="21"/>
      <c r="J89" s="94">
        <f t="shared" si="9"/>
        <v>0</v>
      </c>
    </row>
    <row r="90" spans="1:10" ht="20.25" customHeight="1" x14ac:dyDescent="0.25">
      <c r="A90" s="23"/>
      <c r="B90" s="219" t="s">
        <v>3</v>
      </c>
      <c r="C90" s="219"/>
      <c r="D90" s="219"/>
      <c r="E90" s="219"/>
      <c r="F90" s="25"/>
      <c r="G90" s="26"/>
      <c r="H90" s="6"/>
      <c r="I90" s="27"/>
      <c r="J90" s="28">
        <f>SUM(J85:J89)</f>
        <v>0</v>
      </c>
    </row>
    <row r="91" spans="1:10" x14ac:dyDescent="0.25">
      <c r="A91" s="52"/>
      <c r="B91" s="52"/>
      <c r="C91" s="52"/>
      <c r="D91" s="52"/>
      <c r="E91" s="52"/>
      <c r="F91" s="52"/>
      <c r="G91" s="52"/>
      <c r="H91" s="52"/>
      <c r="I91" s="52"/>
      <c r="J91" s="52"/>
    </row>
    <row r="92" spans="1:10" ht="32.25" customHeight="1" x14ac:dyDescent="0.25">
      <c r="A92" s="55"/>
      <c r="B92" s="156" t="s">
        <v>72</v>
      </c>
      <c r="C92" s="156"/>
      <c r="D92" s="156"/>
      <c r="E92" s="156"/>
      <c r="F92" s="82" t="s">
        <v>0</v>
      </c>
      <c r="G92" s="82" t="s">
        <v>112</v>
      </c>
      <c r="H92" s="82" t="s">
        <v>113</v>
      </c>
      <c r="I92" s="59" t="s">
        <v>114</v>
      </c>
      <c r="J92" s="85" t="s">
        <v>179</v>
      </c>
    </row>
    <row r="93" spans="1:10" ht="19.149999999999999" customHeight="1" x14ac:dyDescent="0.25">
      <c r="A93" s="43"/>
      <c r="B93" s="155" t="s">
        <v>167</v>
      </c>
      <c r="C93" s="155"/>
      <c r="D93" s="155"/>
      <c r="E93" s="155"/>
      <c r="F93" s="38" t="s">
        <v>73</v>
      </c>
      <c r="G93" s="88">
        <v>1271.04</v>
      </c>
      <c r="H93" s="64">
        <f>G93/6</f>
        <v>211.84</v>
      </c>
      <c r="I93" s="40"/>
      <c r="J93" s="89">
        <f>+H93*I93</f>
        <v>0</v>
      </c>
    </row>
    <row r="94" spans="1:10" ht="19.149999999999999" customHeight="1" x14ac:dyDescent="0.25">
      <c r="A94" s="43"/>
      <c r="B94" s="155" t="s">
        <v>168</v>
      </c>
      <c r="C94" s="155"/>
      <c r="D94" s="155"/>
      <c r="E94" s="155"/>
      <c r="F94" s="61" t="s">
        <v>73</v>
      </c>
      <c r="G94" s="88">
        <v>1331.29</v>
      </c>
      <c r="H94" s="64">
        <f>G94/6</f>
        <v>221.88166666666666</v>
      </c>
      <c r="I94" s="40"/>
      <c r="J94" s="89">
        <f>+H94*I94</f>
        <v>0</v>
      </c>
    </row>
    <row r="95" spans="1:10" ht="19.149999999999999" customHeight="1" x14ac:dyDescent="0.25">
      <c r="A95" s="43"/>
      <c r="B95" s="155" t="s">
        <v>190</v>
      </c>
      <c r="C95" s="155"/>
      <c r="D95" s="155"/>
      <c r="E95" s="155"/>
      <c r="F95" s="61" t="s">
        <v>73</v>
      </c>
      <c r="G95" s="88">
        <v>1419.42</v>
      </c>
      <c r="H95" s="64">
        <f>G95/6</f>
        <v>236.57000000000002</v>
      </c>
      <c r="I95" s="40"/>
      <c r="J95" s="89">
        <f>+H95*I95</f>
        <v>0</v>
      </c>
    </row>
    <row r="96" spans="1:10" ht="15.75" x14ac:dyDescent="0.25">
      <c r="A96" s="43"/>
      <c r="B96" s="160" t="s">
        <v>3</v>
      </c>
      <c r="C96" s="160"/>
      <c r="D96" s="160"/>
      <c r="E96" s="160"/>
      <c r="F96" s="45"/>
      <c r="G96" s="46"/>
      <c r="H96" s="47"/>
      <c r="I96" s="48"/>
      <c r="J96" s="49">
        <f>SUM(J93:J95)</f>
        <v>0</v>
      </c>
    </row>
    <row r="97" spans="1:10" ht="15" customHeight="1" x14ac:dyDescent="0.25">
      <c r="A97" s="52"/>
      <c r="B97" s="52"/>
      <c r="C97" s="52"/>
      <c r="D97" s="52"/>
      <c r="E97" s="52"/>
      <c r="F97" s="52"/>
      <c r="G97" s="52"/>
      <c r="H97" s="52"/>
      <c r="I97" s="52"/>
      <c r="J97" s="52"/>
    </row>
    <row r="98" spans="1:10" ht="32.25" customHeight="1" x14ac:dyDescent="0.25">
      <c r="A98" s="55"/>
      <c r="B98" s="156" t="s">
        <v>74</v>
      </c>
      <c r="C98" s="156"/>
      <c r="D98" s="156"/>
      <c r="E98" s="156"/>
      <c r="F98" s="82" t="s">
        <v>0</v>
      </c>
      <c r="G98" s="106" t="s">
        <v>6</v>
      </c>
      <c r="H98" s="106" t="s">
        <v>113</v>
      </c>
      <c r="I98" s="59" t="s">
        <v>114</v>
      </c>
      <c r="J98" s="107" t="s">
        <v>179</v>
      </c>
    </row>
    <row r="99" spans="1:10" ht="19.899999999999999" customHeight="1" x14ac:dyDescent="0.25">
      <c r="A99" s="43"/>
      <c r="B99" s="155" t="s">
        <v>191</v>
      </c>
      <c r="C99" s="155"/>
      <c r="D99" s="155"/>
      <c r="E99" s="155"/>
      <c r="F99" s="38" t="s">
        <v>75</v>
      </c>
      <c r="G99" s="88">
        <v>1257.3</v>
      </c>
      <c r="H99" s="64">
        <f>G99/6</f>
        <v>209.54999999999998</v>
      </c>
      <c r="I99" s="40"/>
      <c r="J99" s="89">
        <f>+H99*I99</f>
        <v>0</v>
      </c>
    </row>
    <row r="100" spans="1:10" ht="19.899999999999999" customHeight="1" x14ac:dyDescent="0.25">
      <c r="A100" s="43"/>
      <c r="B100" s="155" t="s">
        <v>192</v>
      </c>
      <c r="C100" s="155"/>
      <c r="D100" s="155"/>
      <c r="E100" s="155"/>
      <c r="F100" s="61" t="s">
        <v>76</v>
      </c>
      <c r="G100" s="95">
        <v>5658.48</v>
      </c>
      <c r="H100" s="64">
        <f>G100/18</f>
        <v>314.35999999999996</v>
      </c>
      <c r="I100" s="40"/>
      <c r="J100" s="89">
        <f>+H100*I100</f>
        <v>0</v>
      </c>
    </row>
    <row r="101" spans="1:10" ht="15.75" x14ac:dyDescent="0.25">
      <c r="A101" s="43"/>
      <c r="B101" s="160" t="s">
        <v>3</v>
      </c>
      <c r="C101" s="160"/>
      <c r="D101" s="160"/>
      <c r="E101" s="160"/>
      <c r="F101" s="45"/>
      <c r="G101" s="46"/>
      <c r="H101" s="47"/>
      <c r="I101" s="48"/>
      <c r="J101" s="49">
        <f>SUM(J99:J100)</f>
        <v>0</v>
      </c>
    </row>
    <row r="102" spans="1:10" x14ac:dyDescent="0.25">
      <c r="A102" s="52"/>
      <c r="B102" s="52"/>
      <c r="C102" s="52"/>
      <c r="D102" s="52"/>
      <c r="E102" s="52"/>
      <c r="F102" s="52"/>
      <c r="G102" s="52"/>
      <c r="H102" s="52"/>
      <c r="I102" s="52"/>
      <c r="J102" s="52"/>
    </row>
    <row r="103" spans="1:10" ht="30.75" customHeight="1" x14ac:dyDescent="0.25">
      <c r="A103" s="29"/>
      <c r="B103" s="217" t="s">
        <v>74</v>
      </c>
      <c r="C103" s="217"/>
      <c r="D103" s="217"/>
      <c r="E103" s="217"/>
      <c r="F103" s="86" t="s">
        <v>0</v>
      </c>
      <c r="G103" s="86" t="s">
        <v>112</v>
      </c>
      <c r="H103" s="30" t="s">
        <v>120</v>
      </c>
      <c r="I103" s="31" t="s">
        <v>204</v>
      </c>
      <c r="J103" s="32" t="s">
        <v>178</v>
      </c>
    </row>
    <row r="104" spans="1:10" ht="19.149999999999999" customHeight="1" x14ac:dyDescent="0.25">
      <c r="A104" s="23"/>
      <c r="B104" s="218" t="s">
        <v>213</v>
      </c>
      <c r="C104" s="218"/>
      <c r="D104" s="218"/>
      <c r="E104" s="218"/>
      <c r="F104" s="24" t="s">
        <v>75</v>
      </c>
      <c r="G104" s="96">
        <v>2514.5798360000003</v>
      </c>
      <c r="H104" s="97">
        <f t="shared" ref="H104:H105" si="11">+G104/12</f>
        <v>209.54831966666669</v>
      </c>
      <c r="I104" s="21"/>
      <c r="J104" s="94">
        <f>+G104*I104</f>
        <v>0</v>
      </c>
    </row>
    <row r="105" spans="1:10" ht="19.149999999999999" customHeight="1" x14ac:dyDescent="0.25">
      <c r="A105" s="23"/>
      <c r="B105" s="218" t="s">
        <v>214</v>
      </c>
      <c r="C105" s="218"/>
      <c r="D105" s="218"/>
      <c r="E105" s="218"/>
      <c r="F105" s="24" t="s">
        <v>76</v>
      </c>
      <c r="G105" s="96">
        <v>3772.2711100000001</v>
      </c>
      <c r="H105" s="97">
        <f t="shared" si="11"/>
        <v>314.35592583333334</v>
      </c>
      <c r="I105" s="22"/>
      <c r="J105" s="94">
        <f>+G105*I105</f>
        <v>0</v>
      </c>
    </row>
    <row r="106" spans="1:10" ht="19.149999999999999" customHeight="1" x14ac:dyDescent="0.25">
      <c r="A106" s="23"/>
      <c r="B106" s="219" t="s">
        <v>3</v>
      </c>
      <c r="C106" s="219"/>
      <c r="D106" s="219"/>
      <c r="E106" s="219"/>
      <c r="F106" s="25"/>
      <c r="G106" s="26"/>
      <c r="H106" s="6"/>
      <c r="I106" s="27"/>
      <c r="J106" s="28">
        <f>SUM(J104:J105)</f>
        <v>0</v>
      </c>
    </row>
    <row r="107" spans="1:10" ht="19.149999999999999" customHeight="1" x14ac:dyDescent="0.25">
      <c r="A107" s="52"/>
      <c r="B107" s="52"/>
      <c r="C107" s="52"/>
      <c r="D107" s="52"/>
      <c r="E107" s="52"/>
      <c r="F107" s="52"/>
      <c r="G107" s="52"/>
      <c r="H107" s="52"/>
      <c r="I107" s="52"/>
      <c r="J107" s="52"/>
    </row>
    <row r="108" spans="1:10" ht="34.5" customHeight="1" x14ac:dyDescent="0.25">
      <c r="A108" s="55"/>
      <c r="B108" s="156" t="s">
        <v>206</v>
      </c>
      <c r="C108" s="156"/>
      <c r="D108" s="156"/>
      <c r="E108" s="156"/>
      <c r="F108" s="82" t="s">
        <v>0</v>
      </c>
      <c r="G108" s="82" t="s">
        <v>112</v>
      </c>
      <c r="H108" s="82" t="s">
        <v>113</v>
      </c>
      <c r="I108" s="59" t="s">
        <v>114</v>
      </c>
      <c r="J108" s="85" t="s">
        <v>179</v>
      </c>
    </row>
    <row r="109" spans="1:10" ht="19.149999999999999" customHeight="1" x14ac:dyDescent="0.25">
      <c r="A109" s="43"/>
      <c r="B109" s="155" t="s">
        <v>141</v>
      </c>
      <c r="C109" s="155"/>
      <c r="D109" s="155"/>
      <c r="E109" s="155"/>
      <c r="F109" s="38" t="s">
        <v>77</v>
      </c>
      <c r="G109" s="88">
        <v>1034.4000000000001</v>
      </c>
      <c r="H109" s="64">
        <f t="shared" ref="H109:H117" si="12">G109/12</f>
        <v>86.2</v>
      </c>
      <c r="I109" s="60"/>
      <c r="J109" s="89">
        <f>+H109*I109</f>
        <v>0</v>
      </c>
    </row>
    <row r="110" spans="1:10" ht="19.149999999999999" customHeight="1" x14ac:dyDescent="0.25">
      <c r="A110" s="43"/>
      <c r="B110" s="155" t="s">
        <v>142</v>
      </c>
      <c r="C110" s="155"/>
      <c r="D110" s="155"/>
      <c r="E110" s="155"/>
      <c r="F110" s="38" t="s">
        <v>77</v>
      </c>
      <c r="G110" s="88">
        <v>1083.48</v>
      </c>
      <c r="H110" s="64">
        <f t="shared" si="12"/>
        <v>90.29</v>
      </c>
      <c r="I110" s="60"/>
      <c r="J110" s="89">
        <f t="shared" ref="J110:J117" si="13">+H110*I110</f>
        <v>0</v>
      </c>
    </row>
    <row r="111" spans="1:10" ht="19.149999999999999" customHeight="1" x14ac:dyDescent="0.25">
      <c r="A111" s="43"/>
      <c r="B111" s="155" t="s">
        <v>195</v>
      </c>
      <c r="C111" s="155"/>
      <c r="D111" s="155"/>
      <c r="E111" s="155"/>
      <c r="F111" s="38" t="s">
        <v>77</v>
      </c>
      <c r="G111" s="88">
        <v>1155.1199999999999</v>
      </c>
      <c r="H111" s="64">
        <f t="shared" si="12"/>
        <v>96.259999999999991</v>
      </c>
      <c r="I111" s="60"/>
      <c r="J111" s="89">
        <f t="shared" si="13"/>
        <v>0</v>
      </c>
    </row>
    <row r="112" spans="1:10" ht="19.149999999999999" customHeight="1" x14ac:dyDescent="0.25">
      <c r="A112" s="43"/>
      <c r="B112" s="155" t="s">
        <v>143</v>
      </c>
      <c r="C112" s="155"/>
      <c r="D112" s="155"/>
      <c r="E112" s="155"/>
      <c r="F112" s="38" t="s">
        <v>78</v>
      </c>
      <c r="G112" s="88">
        <v>2533.08</v>
      </c>
      <c r="H112" s="64">
        <f t="shared" si="12"/>
        <v>211.09</v>
      </c>
      <c r="I112" s="60"/>
      <c r="J112" s="89">
        <f t="shared" si="13"/>
        <v>0</v>
      </c>
    </row>
    <row r="113" spans="1:11" ht="19.149999999999999" customHeight="1" x14ac:dyDescent="0.25">
      <c r="A113" s="43"/>
      <c r="B113" s="155" t="s">
        <v>144</v>
      </c>
      <c r="C113" s="155"/>
      <c r="D113" s="155"/>
      <c r="E113" s="155"/>
      <c r="F113" s="38" t="s">
        <v>78</v>
      </c>
      <c r="G113" s="88">
        <v>2653.2</v>
      </c>
      <c r="H113" s="64">
        <f t="shared" si="12"/>
        <v>221.1</v>
      </c>
      <c r="I113" s="60"/>
      <c r="J113" s="89">
        <f t="shared" si="13"/>
        <v>0</v>
      </c>
    </row>
    <row r="114" spans="1:11" ht="19.149999999999999" customHeight="1" x14ac:dyDescent="0.25">
      <c r="A114" s="43"/>
      <c r="B114" s="155" t="s">
        <v>194</v>
      </c>
      <c r="C114" s="155"/>
      <c r="D114" s="155"/>
      <c r="E114" s="155"/>
      <c r="F114" s="38" t="s">
        <v>78</v>
      </c>
      <c r="G114" s="88">
        <v>2828.76</v>
      </c>
      <c r="H114" s="64">
        <f t="shared" si="12"/>
        <v>235.73000000000002</v>
      </c>
      <c r="I114" s="60"/>
      <c r="J114" s="89">
        <f t="shared" si="13"/>
        <v>0</v>
      </c>
    </row>
    <row r="115" spans="1:11" ht="19.149999999999999" customHeight="1" x14ac:dyDescent="0.25">
      <c r="A115" s="43"/>
      <c r="B115" s="155" t="s">
        <v>145</v>
      </c>
      <c r="C115" s="155"/>
      <c r="D115" s="155"/>
      <c r="E115" s="155"/>
      <c r="F115" s="38" t="s">
        <v>79</v>
      </c>
      <c r="G115" s="88">
        <v>5092.32</v>
      </c>
      <c r="H115" s="64">
        <f t="shared" si="12"/>
        <v>424.35999999999996</v>
      </c>
      <c r="I115" s="60"/>
      <c r="J115" s="89">
        <f t="shared" si="13"/>
        <v>0</v>
      </c>
    </row>
    <row r="116" spans="1:11" ht="19.149999999999999" customHeight="1" x14ac:dyDescent="0.25">
      <c r="A116" s="43"/>
      <c r="B116" s="155" t="s">
        <v>146</v>
      </c>
      <c r="C116" s="155"/>
      <c r="D116" s="155"/>
      <c r="E116" s="155"/>
      <c r="F116" s="61" t="s">
        <v>79</v>
      </c>
      <c r="G116" s="90">
        <v>5333.6989999999996</v>
      </c>
      <c r="H116" s="64">
        <f t="shared" si="12"/>
        <v>444.47491666666662</v>
      </c>
      <c r="I116" s="60"/>
      <c r="J116" s="89">
        <f t="shared" si="13"/>
        <v>0</v>
      </c>
    </row>
    <row r="117" spans="1:11" ht="19.149999999999999" customHeight="1" x14ac:dyDescent="0.25">
      <c r="A117" s="43"/>
      <c r="B117" s="155" t="s">
        <v>193</v>
      </c>
      <c r="C117" s="155"/>
      <c r="D117" s="155"/>
      <c r="E117" s="155"/>
      <c r="F117" s="61" t="s">
        <v>79</v>
      </c>
      <c r="G117" s="90">
        <v>5686.8</v>
      </c>
      <c r="H117" s="64">
        <f t="shared" si="12"/>
        <v>473.90000000000003</v>
      </c>
      <c r="I117" s="60"/>
      <c r="J117" s="89">
        <f t="shared" si="13"/>
        <v>0</v>
      </c>
    </row>
    <row r="118" spans="1:11" ht="15.75" x14ac:dyDescent="0.25">
      <c r="A118" s="43"/>
      <c r="B118" s="157"/>
      <c r="C118" s="158"/>
      <c r="D118" s="158"/>
      <c r="E118" s="159"/>
      <c r="F118" s="82" t="s">
        <v>0</v>
      </c>
      <c r="G118" s="82" t="s">
        <v>6</v>
      </c>
      <c r="H118" s="82" t="s">
        <v>5</v>
      </c>
      <c r="I118" s="85" t="s">
        <v>4</v>
      </c>
      <c r="J118" s="85" t="s">
        <v>178</v>
      </c>
    </row>
    <row r="119" spans="1:11" ht="20.25" customHeight="1" x14ac:dyDescent="0.25">
      <c r="A119" s="43"/>
      <c r="B119" s="155" t="s">
        <v>80</v>
      </c>
      <c r="C119" s="155"/>
      <c r="D119" s="155"/>
      <c r="E119" s="155"/>
      <c r="F119" s="38" t="s">
        <v>81</v>
      </c>
      <c r="G119" s="39" t="s">
        <v>36</v>
      </c>
      <c r="H119" s="40"/>
      <c r="I119" s="88">
        <v>123.51</v>
      </c>
      <c r="J119" s="89">
        <f>+H119*I119</f>
        <v>0</v>
      </c>
    </row>
    <row r="120" spans="1:11" ht="20.25" customHeight="1" x14ac:dyDescent="0.25">
      <c r="A120" s="43"/>
      <c r="B120" s="155" t="s">
        <v>82</v>
      </c>
      <c r="C120" s="155"/>
      <c r="D120" s="155"/>
      <c r="E120" s="155"/>
      <c r="F120" s="38" t="s">
        <v>115</v>
      </c>
      <c r="G120" s="39" t="s">
        <v>36</v>
      </c>
      <c r="H120" s="40"/>
      <c r="I120" s="88">
        <v>123.51</v>
      </c>
      <c r="J120" s="89">
        <f>+H120*I120</f>
        <v>0</v>
      </c>
    </row>
    <row r="121" spans="1:11" ht="19.149999999999999" customHeight="1" x14ac:dyDescent="0.25">
      <c r="A121" s="43"/>
      <c r="B121" s="160" t="s">
        <v>3</v>
      </c>
      <c r="C121" s="160"/>
      <c r="D121" s="160"/>
      <c r="E121" s="160"/>
      <c r="F121" s="45"/>
      <c r="G121" s="46"/>
      <c r="H121" s="58"/>
      <c r="I121" s="48"/>
      <c r="J121" s="49">
        <f>SUM(J109:J120)</f>
        <v>0</v>
      </c>
    </row>
    <row r="122" spans="1:11" ht="19.149999999999999" customHeight="1" x14ac:dyDescent="0.25">
      <c r="A122" s="52"/>
      <c r="B122" s="52"/>
      <c r="C122" s="52"/>
      <c r="D122" s="52"/>
      <c r="E122" s="52"/>
      <c r="F122" s="52"/>
      <c r="G122" s="52"/>
      <c r="H122" s="52"/>
      <c r="I122" s="52"/>
      <c r="J122" s="52"/>
    </row>
    <row r="123" spans="1:11" ht="34.5" customHeight="1" x14ac:dyDescent="0.25">
      <c r="A123" s="55"/>
      <c r="B123" s="156" t="s">
        <v>208</v>
      </c>
      <c r="C123" s="156"/>
      <c r="D123" s="156"/>
      <c r="E123" s="156"/>
      <c r="F123" s="82" t="s">
        <v>0</v>
      </c>
      <c r="G123" s="82" t="s">
        <v>112</v>
      </c>
      <c r="H123" s="82" t="s">
        <v>113</v>
      </c>
      <c r="I123" s="59" t="s">
        <v>114</v>
      </c>
      <c r="J123" s="85" t="s">
        <v>179</v>
      </c>
    </row>
    <row r="124" spans="1:11" ht="19.149999999999999" customHeight="1" x14ac:dyDescent="0.25">
      <c r="A124" s="43"/>
      <c r="B124" s="155" t="s">
        <v>195</v>
      </c>
      <c r="C124" s="155"/>
      <c r="D124" s="155"/>
      <c r="E124" s="155"/>
      <c r="F124" s="38" t="s">
        <v>77</v>
      </c>
      <c r="G124" s="88">
        <v>1144.32</v>
      </c>
      <c r="H124" s="64">
        <f t="shared" ref="H124:H126" si="14">G124/12</f>
        <v>95.36</v>
      </c>
      <c r="I124" s="60"/>
      <c r="J124" s="89">
        <f t="shared" ref="J124:J126" si="15">+H124*I124</f>
        <v>0</v>
      </c>
    </row>
    <row r="125" spans="1:11" ht="19.149999999999999" customHeight="1" x14ac:dyDescent="0.25">
      <c r="A125" s="43"/>
      <c r="B125" s="155" t="s">
        <v>194</v>
      </c>
      <c r="C125" s="155"/>
      <c r="D125" s="155"/>
      <c r="E125" s="155"/>
      <c r="F125" s="38" t="s">
        <v>78</v>
      </c>
      <c r="G125" s="88">
        <v>2802.24</v>
      </c>
      <c r="H125" s="64">
        <f t="shared" si="14"/>
        <v>233.51999999999998</v>
      </c>
      <c r="I125" s="60"/>
      <c r="J125" s="89">
        <f t="shared" si="15"/>
        <v>0</v>
      </c>
      <c r="K125" s="108"/>
    </row>
    <row r="126" spans="1:11" ht="19.149999999999999" customHeight="1" x14ac:dyDescent="0.25">
      <c r="A126" s="43"/>
      <c r="B126" s="155" t="s">
        <v>193</v>
      </c>
      <c r="C126" s="155"/>
      <c r="D126" s="155"/>
      <c r="E126" s="155"/>
      <c r="F126" s="61" t="s">
        <v>79</v>
      </c>
      <c r="G126" s="90">
        <v>5633.4</v>
      </c>
      <c r="H126" s="64">
        <f t="shared" si="14"/>
        <v>469.45</v>
      </c>
      <c r="I126" s="60"/>
      <c r="J126" s="89">
        <f t="shared" si="15"/>
        <v>0</v>
      </c>
      <c r="K126" s="108"/>
    </row>
    <row r="127" spans="1:11" ht="19.149999999999999" customHeight="1" x14ac:dyDescent="0.25">
      <c r="A127" s="43"/>
      <c r="B127" s="157"/>
      <c r="C127" s="158"/>
      <c r="D127" s="158"/>
      <c r="E127" s="159"/>
      <c r="F127" s="82" t="s">
        <v>0</v>
      </c>
      <c r="G127" s="82" t="s">
        <v>6</v>
      </c>
      <c r="H127" s="82" t="s">
        <v>5</v>
      </c>
      <c r="I127" s="85" t="s">
        <v>4</v>
      </c>
      <c r="J127" s="85" t="s">
        <v>178</v>
      </c>
    </row>
    <row r="128" spans="1:11" ht="19.149999999999999" customHeight="1" x14ac:dyDescent="0.25">
      <c r="A128" s="43"/>
      <c r="B128" s="155" t="s">
        <v>80</v>
      </c>
      <c r="C128" s="155"/>
      <c r="D128" s="155"/>
      <c r="E128" s="155"/>
      <c r="F128" s="38" t="s">
        <v>81</v>
      </c>
      <c r="G128" s="39" t="s">
        <v>36</v>
      </c>
      <c r="H128" s="40"/>
      <c r="I128" s="88">
        <v>123.51</v>
      </c>
      <c r="J128" s="89">
        <f>+H128*I128</f>
        <v>0</v>
      </c>
    </row>
    <row r="129" spans="1:10" ht="19.149999999999999" customHeight="1" x14ac:dyDescent="0.25">
      <c r="A129" s="43"/>
      <c r="B129" s="155" t="s">
        <v>82</v>
      </c>
      <c r="C129" s="155"/>
      <c r="D129" s="155"/>
      <c r="E129" s="155"/>
      <c r="F129" s="38" t="s">
        <v>115</v>
      </c>
      <c r="G129" s="39" t="s">
        <v>36</v>
      </c>
      <c r="H129" s="40"/>
      <c r="I129" s="88">
        <v>123.51</v>
      </c>
      <c r="J129" s="89">
        <f>+H129*I129</f>
        <v>0</v>
      </c>
    </row>
    <row r="130" spans="1:10" ht="19.149999999999999" customHeight="1" x14ac:dyDescent="0.25">
      <c r="A130" s="43"/>
      <c r="B130" s="160" t="s">
        <v>3</v>
      </c>
      <c r="C130" s="160"/>
      <c r="D130" s="160"/>
      <c r="E130" s="160"/>
      <c r="F130" s="45"/>
      <c r="G130" s="46"/>
      <c r="H130" s="58"/>
      <c r="I130" s="48"/>
      <c r="J130" s="49">
        <f>SUM(J124:J129)</f>
        <v>0</v>
      </c>
    </row>
    <row r="131" spans="1:10" ht="19.149999999999999" customHeight="1" x14ac:dyDescent="0.25">
      <c r="A131" s="52"/>
      <c r="B131" s="52"/>
      <c r="C131" s="52"/>
      <c r="D131" s="52"/>
      <c r="E131" s="52"/>
      <c r="F131" s="52"/>
      <c r="G131" s="52"/>
      <c r="H131" s="52"/>
      <c r="I131" s="52"/>
      <c r="J131" s="52"/>
    </row>
    <row r="132" spans="1:10" ht="31.5" customHeight="1" x14ac:dyDescent="0.25">
      <c r="A132" s="29"/>
      <c r="B132" s="217" t="s">
        <v>208</v>
      </c>
      <c r="C132" s="217"/>
      <c r="D132" s="217"/>
      <c r="E132" s="217"/>
      <c r="F132" s="86" t="s">
        <v>0</v>
      </c>
      <c r="G132" s="86" t="s">
        <v>112</v>
      </c>
      <c r="H132" s="30" t="s">
        <v>120</v>
      </c>
      <c r="I132" s="31" t="s">
        <v>204</v>
      </c>
      <c r="J132" s="32" t="s">
        <v>178</v>
      </c>
    </row>
    <row r="133" spans="1:10" ht="19.149999999999999" customHeight="1" x14ac:dyDescent="0.25">
      <c r="A133" s="23"/>
      <c r="B133" s="218" t="s">
        <v>210</v>
      </c>
      <c r="C133" s="218"/>
      <c r="D133" s="218"/>
      <c r="E133" s="218"/>
      <c r="F133" s="24" t="s">
        <v>77</v>
      </c>
      <c r="G133" s="88">
        <v>2288.6375320000002</v>
      </c>
      <c r="H133" s="64">
        <f t="shared" ref="H133:H135" si="16">+G133/12</f>
        <v>190.71979433333334</v>
      </c>
      <c r="I133" s="122"/>
      <c r="J133" s="94">
        <f>+G133*I133</f>
        <v>0</v>
      </c>
    </row>
    <row r="134" spans="1:10" ht="19.149999999999999" customHeight="1" x14ac:dyDescent="0.25">
      <c r="A134" s="23"/>
      <c r="B134" s="218" t="s">
        <v>211</v>
      </c>
      <c r="C134" s="218"/>
      <c r="D134" s="218"/>
      <c r="E134" s="218"/>
      <c r="F134" s="24" t="s">
        <v>78</v>
      </c>
      <c r="G134" s="88">
        <v>3736.3391860000002</v>
      </c>
      <c r="H134" s="64">
        <f t="shared" si="16"/>
        <v>311.36159883333335</v>
      </c>
      <c r="I134" s="122"/>
      <c r="J134" s="94">
        <f t="shared" ref="J134:J135" si="17">+G134*I134</f>
        <v>0</v>
      </c>
    </row>
    <row r="135" spans="1:10" ht="19.149999999999999" customHeight="1" x14ac:dyDescent="0.25">
      <c r="A135" s="23"/>
      <c r="B135" s="218" t="s">
        <v>212</v>
      </c>
      <c r="C135" s="218"/>
      <c r="D135" s="218"/>
      <c r="E135" s="218"/>
      <c r="F135" s="24" t="s">
        <v>79</v>
      </c>
      <c r="G135" s="88">
        <v>6145.5841959999998</v>
      </c>
      <c r="H135" s="64">
        <f t="shared" si="16"/>
        <v>512.13201633333335</v>
      </c>
      <c r="I135" s="123"/>
      <c r="J135" s="94">
        <f t="shared" si="17"/>
        <v>0</v>
      </c>
    </row>
    <row r="136" spans="1:10" ht="19.149999999999999" customHeight="1" x14ac:dyDescent="0.25">
      <c r="A136" s="23"/>
      <c r="B136" s="219" t="s">
        <v>3</v>
      </c>
      <c r="C136" s="219"/>
      <c r="D136" s="219"/>
      <c r="E136" s="219"/>
      <c r="F136" s="25"/>
      <c r="G136" s="26"/>
      <c r="H136" s="6"/>
      <c r="I136" s="27"/>
      <c r="J136" s="28">
        <f>SUM(J133:J135)</f>
        <v>0</v>
      </c>
    </row>
    <row r="137" spans="1:10" ht="19.149999999999999" customHeight="1" x14ac:dyDescent="0.25">
      <c r="A137" s="52"/>
      <c r="B137" s="52"/>
      <c r="C137" s="52"/>
      <c r="D137" s="52"/>
      <c r="E137" s="52"/>
      <c r="F137" s="52"/>
      <c r="G137" s="52"/>
      <c r="H137" s="52"/>
      <c r="I137" s="52"/>
      <c r="J137" s="52"/>
    </row>
    <row r="138" spans="1:10" ht="30.75" customHeight="1" x14ac:dyDescent="0.25">
      <c r="A138" s="55"/>
      <c r="B138" s="167" t="s">
        <v>119</v>
      </c>
      <c r="C138" s="168"/>
      <c r="D138" s="168"/>
      <c r="E138" s="169"/>
      <c r="F138" s="82" t="s">
        <v>0</v>
      </c>
      <c r="G138" s="82" t="s">
        <v>112</v>
      </c>
      <c r="H138" s="82" t="s">
        <v>113</v>
      </c>
      <c r="I138" s="59" t="s">
        <v>114</v>
      </c>
      <c r="J138" s="85" t="s">
        <v>179</v>
      </c>
    </row>
    <row r="139" spans="1:10" ht="19.149999999999999" customHeight="1" x14ac:dyDescent="0.25">
      <c r="A139" s="43"/>
      <c r="B139" s="155" t="s">
        <v>153</v>
      </c>
      <c r="C139" s="155"/>
      <c r="D139" s="155"/>
      <c r="E139" s="155"/>
      <c r="F139" s="38" t="s">
        <v>92</v>
      </c>
      <c r="G139" s="91">
        <v>1247.04</v>
      </c>
      <c r="H139" s="64">
        <f>G139/12</f>
        <v>103.92</v>
      </c>
      <c r="I139" s="60"/>
      <c r="J139" s="89">
        <f>+H139*I139</f>
        <v>0</v>
      </c>
    </row>
    <row r="140" spans="1:10" ht="19.149999999999999" customHeight="1" x14ac:dyDescent="0.25">
      <c r="A140" s="43"/>
      <c r="B140" s="155" t="s">
        <v>154</v>
      </c>
      <c r="C140" s="155"/>
      <c r="D140" s="155"/>
      <c r="E140" s="155"/>
      <c r="F140" s="38" t="s">
        <v>92</v>
      </c>
      <c r="G140" s="91">
        <v>1306.2</v>
      </c>
      <c r="H140" s="64">
        <f t="shared" ref="H140:H147" si="18">G140/12</f>
        <v>108.85000000000001</v>
      </c>
      <c r="I140" s="60"/>
      <c r="J140" s="89">
        <f t="shared" ref="J140:J147" si="19">+H140*I140</f>
        <v>0</v>
      </c>
    </row>
    <row r="141" spans="1:10" ht="19.149999999999999" customHeight="1" x14ac:dyDescent="0.25">
      <c r="A141" s="43"/>
      <c r="B141" s="155" t="s">
        <v>199</v>
      </c>
      <c r="C141" s="155"/>
      <c r="D141" s="155"/>
      <c r="E141" s="155"/>
      <c r="F141" s="38" t="s">
        <v>92</v>
      </c>
      <c r="G141" s="91">
        <v>1392.6</v>
      </c>
      <c r="H141" s="64">
        <f t="shared" si="18"/>
        <v>116.05</v>
      </c>
      <c r="I141" s="60"/>
      <c r="J141" s="89">
        <f t="shared" ref="J141" si="20">+H141*I141</f>
        <v>0</v>
      </c>
    </row>
    <row r="142" spans="1:10" ht="19.149999999999999" customHeight="1" x14ac:dyDescent="0.25">
      <c r="A142" s="43"/>
      <c r="B142" s="155" t="s">
        <v>155</v>
      </c>
      <c r="C142" s="155"/>
      <c r="D142" s="155"/>
      <c r="E142" s="155"/>
      <c r="F142" s="38" t="s">
        <v>93</v>
      </c>
      <c r="G142" s="91">
        <v>2494.1999999999998</v>
      </c>
      <c r="H142" s="64">
        <f t="shared" si="18"/>
        <v>207.85</v>
      </c>
      <c r="I142" s="60"/>
      <c r="J142" s="89">
        <f t="shared" si="19"/>
        <v>0</v>
      </c>
    </row>
    <row r="143" spans="1:10" ht="19.149999999999999" customHeight="1" x14ac:dyDescent="0.25">
      <c r="A143" s="43"/>
      <c r="B143" s="155" t="s">
        <v>156</v>
      </c>
      <c r="C143" s="155"/>
      <c r="D143" s="155"/>
      <c r="E143" s="155"/>
      <c r="F143" s="38" t="s">
        <v>93</v>
      </c>
      <c r="G143" s="91">
        <v>2612.4</v>
      </c>
      <c r="H143" s="64">
        <f t="shared" si="18"/>
        <v>217.70000000000002</v>
      </c>
      <c r="I143" s="60"/>
      <c r="J143" s="89">
        <f t="shared" si="19"/>
        <v>0</v>
      </c>
    </row>
    <row r="144" spans="1:10" ht="19.149999999999999" customHeight="1" x14ac:dyDescent="0.25">
      <c r="A144" s="43"/>
      <c r="B144" s="155" t="s">
        <v>200</v>
      </c>
      <c r="C144" s="155"/>
      <c r="D144" s="155"/>
      <c r="E144" s="155"/>
      <c r="F144" s="38" t="s">
        <v>93</v>
      </c>
      <c r="G144" s="91">
        <v>2785.32</v>
      </c>
      <c r="H144" s="64">
        <f t="shared" si="18"/>
        <v>232.11</v>
      </c>
      <c r="I144" s="60"/>
      <c r="J144" s="89">
        <f t="shared" ref="J144" si="21">+H144*I144</f>
        <v>0</v>
      </c>
    </row>
    <row r="145" spans="1:10" ht="19.149999999999999" customHeight="1" x14ac:dyDescent="0.25">
      <c r="A145" s="43"/>
      <c r="B145" s="155" t="s">
        <v>157</v>
      </c>
      <c r="C145" s="155"/>
      <c r="D145" s="155"/>
      <c r="E145" s="155"/>
      <c r="F145" s="38" t="s">
        <v>94</v>
      </c>
      <c r="G145" s="91">
        <v>5487.24</v>
      </c>
      <c r="H145" s="64">
        <f t="shared" si="18"/>
        <v>457.27</v>
      </c>
      <c r="I145" s="60"/>
      <c r="J145" s="89">
        <f t="shared" si="19"/>
        <v>0</v>
      </c>
    </row>
    <row r="146" spans="1:10" ht="19.149999999999999" customHeight="1" x14ac:dyDescent="0.25">
      <c r="A146" s="43"/>
      <c r="B146" s="155" t="s">
        <v>158</v>
      </c>
      <c r="C146" s="155"/>
      <c r="D146" s="155"/>
      <c r="E146" s="155"/>
      <c r="F146" s="61" t="s">
        <v>94</v>
      </c>
      <c r="G146" s="92">
        <v>5747.28</v>
      </c>
      <c r="H146" s="64">
        <f t="shared" si="18"/>
        <v>478.94</v>
      </c>
      <c r="I146" s="60"/>
      <c r="J146" s="89">
        <f t="shared" ref="J146" si="22">+H146*I146</f>
        <v>0</v>
      </c>
    </row>
    <row r="147" spans="1:10" ht="19.149999999999999" customHeight="1" x14ac:dyDescent="0.25">
      <c r="A147" s="43"/>
      <c r="B147" s="155" t="s">
        <v>201</v>
      </c>
      <c r="C147" s="155"/>
      <c r="D147" s="155"/>
      <c r="E147" s="155"/>
      <c r="F147" s="61" t="s">
        <v>94</v>
      </c>
      <c r="G147" s="92">
        <v>6127.7999999999993</v>
      </c>
      <c r="H147" s="64">
        <f t="shared" si="18"/>
        <v>510.64999999999992</v>
      </c>
      <c r="I147" s="60"/>
      <c r="J147" s="89">
        <f t="shared" si="19"/>
        <v>0</v>
      </c>
    </row>
    <row r="148" spans="1:10" ht="19.149999999999999" customHeight="1" x14ac:dyDescent="0.25">
      <c r="A148" s="43"/>
      <c r="B148" s="157"/>
      <c r="C148" s="158"/>
      <c r="D148" s="158"/>
      <c r="E148" s="159"/>
      <c r="F148" s="82" t="s">
        <v>0</v>
      </c>
      <c r="G148" s="82" t="s">
        <v>6</v>
      </c>
      <c r="H148" s="82" t="s">
        <v>5</v>
      </c>
      <c r="I148" s="85" t="s">
        <v>4</v>
      </c>
      <c r="J148" s="85" t="s">
        <v>178</v>
      </c>
    </row>
    <row r="149" spans="1:10" ht="19.149999999999999" customHeight="1" x14ac:dyDescent="0.25">
      <c r="A149" s="43"/>
      <c r="B149" s="155" t="s">
        <v>95</v>
      </c>
      <c r="C149" s="155"/>
      <c r="D149" s="155"/>
      <c r="E149" s="155"/>
      <c r="F149" s="38" t="s">
        <v>96</v>
      </c>
      <c r="G149" s="39" t="s">
        <v>36</v>
      </c>
      <c r="H149" s="40"/>
      <c r="I149" s="88">
        <v>91.972066424166243</v>
      </c>
      <c r="J149" s="89">
        <f t="shared" ref="J149:J150" si="23">+H149*I149</f>
        <v>0</v>
      </c>
    </row>
    <row r="150" spans="1:10" ht="19.149999999999999" customHeight="1" x14ac:dyDescent="0.25">
      <c r="A150" s="43"/>
      <c r="B150" s="155" t="s">
        <v>97</v>
      </c>
      <c r="C150" s="155"/>
      <c r="D150" s="155"/>
      <c r="E150" s="155"/>
      <c r="F150" s="38" t="s">
        <v>98</v>
      </c>
      <c r="G150" s="39" t="s">
        <v>36</v>
      </c>
      <c r="H150" s="40"/>
      <c r="I150" s="88">
        <v>91.972066424166243</v>
      </c>
      <c r="J150" s="89">
        <f t="shared" si="23"/>
        <v>0</v>
      </c>
    </row>
    <row r="151" spans="1:10" ht="19.149999999999999" customHeight="1" x14ac:dyDescent="0.25">
      <c r="A151" s="43"/>
      <c r="B151" s="160" t="s">
        <v>3</v>
      </c>
      <c r="C151" s="160"/>
      <c r="D151" s="160"/>
      <c r="E151" s="160"/>
      <c r="F151" s="45"/>
      <c r="G151" s="46"/>
      <c r="H151" s="47"/>
      <c r="I151" s="48"/>
      <c r="J151" s="49">
        <f>SUM(J139:J150)</f>
        <v>0</v>
      </c>
    </row>
    <row r="152" spans="1:10" ht="19.149999999999999" customHeight="1" x14ac:dyDescent="0.25">
      <c r="A152" s="52"/>
      <c r="B152" s="52"/>
      <c r="C152" s="52"/>
      <c r="D152" s="52"/>
      <c r="E152" s="52"/>
      <c r="F152" s="52"/>
      <c r="G152" s="52"/>
      <c r="H152" s="52"/>
      <c r="I152" s="52"/>
      <c r="J152" s="52"/>
    </row>
    <row r="153" spans="1:10" ht="31.5" customHeight="1" x14ac:dyDescent="0.25">
      <c r="A153" s="55"/>
      <c r="B153" s="156" t="s">
        <v>209</v>
      </c>
      <c r="C153" s="156"/>
      <c r="D153" s="156"/>
      <c r="E153" s="156"/>
      <c r="F153" s="82" t="s">
        <v>0</v>
      </c>
      <c r="G153" s="82" t="s">
        <v>112</v>
      </c>
      <c r="H153" s="82" t="s">
        <v>113</v>
      </c>
      <c r="I153" s="59" t="s">
        <v>114</v>
      </c>
      <c r="J153" s="85" t="s">
        <v>179</v>
      </c>
    </row>
    <row r="154" spans="1:10" ht="19.149999999999999" customHeight="1" x14ac:dyDescent="0.25">
      <c r="A154" s="43"/>
      <c r="B154" s="155" t="s">
        <v>196</v>
      </c>
      <c r="C154" s="155"/>
      <c r="D154" s="155"/>
      <c r="E154" s="155"/>
      <c r="F154" s="38" t="s">
        <v>85</v>
      </c>
      <c r="G154" s="88">
        <v>7593.48</v>
      </c>
      <c r="H154" s="64">
        <f t="shared" ref="H154:H156" si="24">G154/12</f>
        <v>632.79</v>
      </c>
      <c r="I154" s="60"/>
      <c r="J154" s="89">
        <f t="shared" ref="J154:J156" si="25">+H154*I154</f>
        <v>0</v>
      </c>
    </row>
    <row r="155" spans="1:10" ht="19.149999999999999" customHeight="1" x14ac:dyDescent="0.25">
      <c r="A155" s="43"/>
      <c r="B155" s="155" t="s">
        <v>197</v>
      </c>
      <c r="C155" s="155"/>
      <c r="D155" s="155"/>
      <c r="E155" s="155"/>
      <c r="F155" s="38" t="s">
        <v>86</v>
      </c>
      <c r="G155" s="88">
        <v>11812.08</v>
      </c>
      <c r="H155" s="64">
        <f t="shared" si="24"/>
        <v>984.34</v>
      </c>
      <c r="I155" s="60"/>
      <c r="J155" s="89">
        <f t="shared" si="25"/>
        <v>0</v>
      </c>
    </row>
    <row r="156" spans="1:10" ht="18.75" customHeight="1" x14ac:dyDescent="0.25">
      <c r="A156" s="43"/>
      <c r="B156" s="155" t="s">
        <v>198</v>
      </c>
      <c r="C156" s="155"/>
      <c r="D156" s="155"/>
      <c r="E156" s="155"/>
      <c r="F156" s="61" t="s">
        <v>87</v>
      </c>
      <c r="G156" s="90">
        <v>20249.28</v>
      </c>
      <c r="H156" s="64">
        <f t="shared" si="24"/>
        <v>1687.4399999999998</v>
      </c>
      <c r="I156" s="60"/>
      <c r="J156" s="89">
        <f t="shared" si="25"/>
        <v>0</v>
      </c>
    </row>
    <row r="157" spans="1:10" ht="19.149999999999999" customHeight="1" x14ac:dyDescent="0.25">
      <c r="A157" s="43"/>
      <c r="B157" s="157"/>
      <c r="C157" s="158"/>
      <c r="D157" s="158"/>
      <c r="E157" s="159"/>
      <c r="F157" s="82" t="s">
        <v>0</v>
      </c>
      <c r="G157" s="82" t="s">
        <v>6</v>
      </c>
      <c r="H157" s="82" t="s">
        <v>5</v>
      </c>
      <c r="I157" s="85" t="s">
        <v>4</v>
      </c>
      <c r="J157" s="85" t="s">
        <v>178</v>
      </c>
    </row>
    <row r="158" spans="1:10" ht="19.149999999999999" customHeight="1" x14ac:dyDescent="0.25">
      <c r="A158" s="43"/>
      <c r="B158" s="155" t="s">
        <v>88</v>
      </c>
      <c r="C158" s="155"/>
      <c r="D158" s="155"/>
      <c r="E158" s="155"/>
      <c r="F158" s="38" t="s">
        <v>89</v>
      </c>
      <c r="G158" s="39" t="s">
        <v>36</v>
      </c>
      <c r="H158" s="40"/>
      <c r="I158" s="88">
        <v>84.38</v>
      </c>
      <c r="J158" s="89">
        <f t="shared" ref="J158:J172" si="26">+H158*I158</f>
        <v>0</v>
      </c>
    </row>
    <row r="159" spans="1:10" ht="19.149999999999999" customHeight="1" x14ac:dyDescent="0.25">
      <c r="A159" s="43"/>
      <c r="B159" s="155" t="s">
        <v>90</v>
      </c>
      <c r="C159" s="155"/>
      <c r="D159" s="155"/>
      <c r="E159" s="155"/>
      <c r="F159" s="38" t="s">
        <v>91</v>
      </c>
      <c r="G159" s="39" t="s">
        <v>36</v>
      </c>
      <c r="H159" s="40"/>
      <c r="I159" s="88">
        <v>84.38</v>
      </c>
      <c r="J159" s="89">
        <f t="shared" si="26"/>
        <v>0</v>
      </c>
    </row>
    <row r="160" spans="1:10" ht="34.5" customHeight="1" x14ac:dyDescent="0.25">
      <c r="A160" s="43"/>
      <c r="B160" s="157"/>
      <c r="C160" s="158"/>
      <c r="D160" s="158"/>
      <c r="E160" s="159"/>
      <c r="F160" s="82" t="s">
        <v>0</v>
      </c>
      <c r="G160" s="82" t="s">
        <v>112</v>
      </c>
      <c r="H160" s="82" t="s">
        <v>113</v>
      </c>
      <c r="I160" s="59" t="s">
        <v>114</v>
      </c>
      <c r="J160" s="85" t="s">
        <v>179</v>
      </c>
    </row>
    <row r="161" spans="1:10" ht="19.149999999999999" customHeight="1" x14ac:dyDescent="0.25">
      <c r="A161" s="43"/>
      <c r="B161" s="155" t="s">
        <v>199</v>
      </c>
      <c r="C161" s="155"/>
      <c r="D161" s="155"/>
      <c r="E161" s="155"/>
      <c r="F161" s="38" t="s">
        <v>92</v>
      </c>
      <c r="G161" s="91">
        <v>1379.52</v>
      </c>
      <c r="H161" s="64">
        <f t="shared" ref="H161:H163" si="27">G161/12</f>
        <v>114.96</v>
      </c>
      <c r="I161" s="60"/>
      <c r="J161" s="89">
        <f t="shared" ref="J161:J163" si="28">+H161*I161</f>
        <v>0</v>
      </c>
    </row>
    <row r="162" spans="1:10" ht="19.149999999999999" customHeight="1" x14ac:dyDescent="0.25">
      <c r="A162" s="43"/>
      <c r="B162" s="155" t="s">
        <v>200</v>
      </c>
      <c r="C162" s="155"/>
      <c r="D162" s="155"/>
      <c r="E162" s="155"/>
      <c r="F162" s="38" t="s">
        <v>93</v>
      </c>
      <c r="G162" s="91">
        <v>2759.28</v>
      </c>
      <c r="H162" s="64">
        <f t="shared" si="27"/>
        <v>229.94000000000003</v>
      </c>
      <c r="I162" s="60"/>
      <c r="J162" s="89">
        <f t="shared" si="28"/>
        <v>0</v>
      </c>
    </row>
    <row r="163" spans="1:10" ht="18.75" customHeight="1" x14ac:dyDescent="0.25">
      <c r="A163" s="43"/>
      <c r="B163" s="155" t="s">
        <v>201</v>
      </c>
      <c r="C163" s="155"/>
      <c r="D163" s="155"/>
      <c r="E163" s="155"/>
      <c r="F163" s="61" t="s">
        <v>94</v>
      </c>
      <c r="G163" s="92">
        <v>6070.32</v>
      </c>
      <c r="H163" s="64">
        <f t="shared" si="27"/>
        <v>505.85999999999996</v>
      </c>
      <c r="I163" s="60"/>
      <c r="J163" s="89">
        <f t="shared" si="28"/>
        <v>0</v>
      </c>
    </row>
    <row r="164" spans="1:10" ht="19.149999999999999" customHeight="1" x14ac:dyDescent="0.25">
      <c r="A164" s="43"/>
      <c r="B164" s="157"/>
      <c r="C164" s="158"/>
      <c r="D164" s="158"/>
      <c r="E164" s="159"/>
      <c r="F164" s="82" t="s">
        <v>0</v>
      </c>
      <c r="G164" s="82" t="s">
        <v>6</v>
      </c>
      <c r="H164" s="82" t="s">
        <v>5</v>
      </c>
      <c r="I164" s="85" t="s">
        <v>4</v>
      </c>
      <c r="J164" s="85" t="s">
        <v>178</v>
      </c>
    </row>
    <row r="165" spans="1:10" ht="19.149999999999999" customHeight="1" x14ac:dyDescent="0.25">
      <c r="A165" s="43"/>
      <c r="B165" s="155" t="s">
        <v>95</v>
      </c>
      <c r="C165" s="155"/>
      <c r="D165" s="155"/>
      <c r="E165" s="155"/>
      <c r="F165" s="38" t="s">
        <v>96</v>
      </c>
      <c r="G165" s="39" t="s">
        <v>36</v>
      </c>
      <c r="H165" s="40"/>
      <c r="I165" s="88">
        <v>91.97</v>
      </c>
      <c r="J165" s="89">
        <f t="shared" si="26"/>
        <v>0</v>
      </c>
    </row>
    <row r="166" spans="1:10" ht="19.149999999999999" customHeight="1" x14ac:dyDescent="0.25">
      <c r="A166" s="43"/>
      <c r="B166" s="155" t="s">
        <v>97</v>
      </c>
      <c r="C166" s="155"/>
      <c r="D166" s="155"/>
      <c r="E166" s="155"/>
      <c r="F166" s="38" t="s">
        <v>98</v>
      </c>
      <c r="G166" s="39" t="s">
        <v>36</v>
      </c>
      <c r="H166" s="40"/>
      <c r="I166" s="88">
        <v>91.97</v>
      </c>
      <c r="J166" s="89">
        <f t="shared" si="26"/>
        <v>0</v>
      </c>
    </row>
    <row r="167" spans="1:10" ht="34.5" customHeight="1" x14ac:dyDescent="0.25">
      <c r="A167" s="43"/>
      <c r="B167" s="161"/>
      <c r="C167" s="162"/>
      <c r="D167" s="162"/>
      <c r="E167" s="163"/>
      <c r="F167" s="82" t="s">
        <v>0</v>
      </c>
      <c r="G167" s="82" t="s">
        <v>112</v>
      </c>
      <c r="H167" s="82" t="s">
        <v>113</v>
      </c>
      <c r="I167" s="59" t="s">
        <v>114</v>
      </c>
      <c r="J167" s="85" t="s">
        <v>179</v>
      </c>
    </row>
    <row r="168" spans="1:10" ht="19.149999999999999" customHeight="1" x14ac:dyDescent="0.25">
      <c r="A168" s="43"/>
      <c r="B168" s="155" t="s">
        <v>202</v>
      </c>
      <c r="C168" s="155"/>
      <c r="D168" s="155"/>
      <c r="E168" s="155"/>
      <c r="F168" s="38" t="s">
        <v>99</v>
      </c>
      <c r="G168" s="88">
        <v>2761.2</v>
      </c>
      <c r="H168" s="64">
        <f t="shared" ref="H168:H169" si="29">G168/12</f>
        <v>230.1</v>
      </c>
      <c r="I168" s="60"/>
      <c r="J168" s="89">
        <f t="shared" ref="J168:J169" si="30">+H168*I168</f>
        <v>0</v>
      </c>
    </row>
    <row r="169" spans="1:10" ht="19.149999999999999" customHeight="1" x14ac:dyDescent="0.25">
      <c r="A169" s="43"/>
      <c r="B169" s="155" t="s">
        <v>203</v>
      </c>
      <c r="C169" s="155"/>
      <c r="D169" s="155"/>
      <c r="E169" s="155"/>
      <c r="F169" s="61" t="s">
        <v>100</v>
      </c>
      <c r="G169" s="90">
        <v>5522.28</v>
      </c>
      <c r="H169" s="64">
        <f t="shared" si="29"/>
        <v>460.19</v>
      </c>
      <c r="I169" s="60"/>
      <c r="J169" s="89">
        <f t="shared" si="30"/>
        <v>0</v>
      </c>
    </row>
    <row r="170" spans="1:10" ht="15.75" x14ac:dyDescent="0.25">
      <c r="A170" s="43"/>
      <c r="B170" s="157"/>
      <c r="C170" s="158"/>
      <c r="D170" s="158"/>
      <c r="E170" s="159"/>
      <c r="F170" s="82" t="s">
        <v>0</v>
      </c>
      <c r="G170" s="82" t="s">
        <v>6</v>
      </c>
      <c r="H170" s="82" t="s">
        <v>5</v>
      </c>
      <c r="I170" s="85" t="s">
        <v>4</v>
      </c>
      <c r="J170" s="85" t="s">
        <v>178</v>
      </c>
    </row>
    <row r="171" spans="1:10" ht="20.25" customHeight="1" x14ac:dyDescent="0.25">
      <c r="A171" s="43"/>
      <c r="B171" s="155" t="s">
        <v>101</v>
      </c>
      <c r="C171" s="155"/>
      <c r="D171" s="155"/>
      <c r="E171" s="155"/>
      <c r="F171" s="38" t="s">
        <v>102</v>
      </c>
      <c r="G171" s="39" t="s">
        <v>36</v>
      </c>
      <c r="H171" s="40"/>
      <c r="I171" s="88">
        <v>138.06</v>
      </c>
      <c r="J171" s="89">
        <f t="shared" si="26"/>
        <v>0</v>
      </c>
    </row>
    <row r="172" spans="1:10" ht="19.149999999999999" customHeight="1" x14ac:dyDescent="0.25">
      <c r="A172" s="43"/>
      <c r="B172" s="155" t="s">
        <v>103</v>
      </c>
      <c r="C172" s="155"/>
      <c r="D172" s="155"/>
      <c r="E172" s="155"/>
      <c r="F172" s="38" t="s">
        <v>104</v>
      </c>
      <c r="G172" s="39" t="s">
        <v>36</v>
      </c>
      <c r="H172" s="40"/>
      <c r="I172" s="88">
        <v>138.06</v>
      </c>
      <c r="J172" s="89">
        <f t="shared" si="26"/>
        <v>0</v>
      </c>
    </row>
    <row r="173" spans="1:10" ht="19.149999999999999" customHeight="1" x14ac:dyDescent="0.25">
      <c r="A173" s="43"/>
      <c r="B173" s="160" t="s">
        <v>3</v>
      </c>
      <c r="C173" s="160"/>
      <c r="D173" s="160"/>
      <c r="E173" s="160"/>
      <c r="F173" s="45"/>
      <c r="G173" s="46"/>
      <c r="H173" s="47"/>
      <c r="I173" s="48"/>
      <c r="J173" s="49">
        <f>SUM(J154:J172)</f>
        <v>0</v>
      </c>
    </row>
    <row r="174" spans="1:10" ht="19.149999999999999" customHeight="1" x14ac:dyDescent="0.25">
      <c r="A174" s="52"/>
      <c r="B174" s="68"/>
      <c r="C174" s="68"/>
      <c r="D174" s="68"/>
      <c r="E174" s="68"/>
      <c r="F174" s="69"/>
      <c r="G174" s="69"/>
      <c r="H174" s="70"/>
      <c r="I174" s="71"/>
      <c r="J174" s="72"/>
    </row>
    <row r="175" spans="1:10" ht="34.5" customHeight="1" x14ac:dyDescent="0.25">
      <c r="A175" s="29"/>
      <c r="B175" s="217" t="s">
        <v>209</v>
      </c>
      <c r="C175" s="217"/>
      <c r="D175" s="217"/>
      <c r="E175" s="217"/>
      <c r="F175" s="86" t="s">
        <v>0</v>
      </c>
      <c r="G175" s="86" t="s">
        <v>112</v>
      </c>
      <c r="H175" s="30" t="s">
        <v>120</v>
      </c>
      <c r="I175" s="31" t="s">
        <v>204</v>
      </c>
      <c r="J175" s="32" t="s">
        <v>178</v>
      </c>
    </row>
    <row r="176" spans="1:10" ht="19.149999999999999" customHeight="1" x14ac:dyDescent="0.25">
      <c r="A176" s="23"/>
      <c r="B176" s="218" t="s">
        <v>224</v>
      </c>
      <c r="C176" s="218"/>
      <c r="D176" s="218"/>
      <c r="E176" s="218"/>
      <c r="F176" s="24" t="s">
        <v>85</v>
      </c>
      <c r="G176" s="96">
        <v>7593.5287760000001</v>
      </c>
      <c r="H176" s="97">
        <f t="shared" ref="H176:H178" si="31">+G176/12</f>
        <v>632.79406466666671</v>
      </c>
      <c r="I176" s="21"/>
      <c r="J176" s="94">
        <f>+G176*I176</f>
        <v>0</v>
      </c>
    </row>
    <row r="177" spans="1:10" ht="19.149999999999999" customHeight="1" x14ac:dyDescent="0.25">
      <c r="A177" s="23"/>
      <c r="B177" s="218" t="s">
        <v>225</v>
      </c>
      <c r="C177" s="218"/>
      <c r="D177" s="218"/>
      <c r="E177" s="218"/>
      <c r="F177" s="24" t="s">
        <v>86</v>
      </c>
      <c r="G177" s="96">
        <v>11812.107758</v>
      </c>
      <c r="H177" s="97">
        <f t="shared" si="31"/>
        <v>984.34231316666671</v>
      </c>
      <c r="I177" s="21"/>
      <c r="J177" s="94">
        <f t="shared" ref="J177:J178" si="32">+G177*I177</f>
        <v>0</v>
      </c>
    </row>
    <row r="178" spans="1:10" ht="19.149999999999999" customHeight="1" x14ac:dyDescent="0.25">
      <c r="A178" s="23"/>
      <c r="B178" s="218" t="s">
        <v>226</v>
      </c>
      <c r="C178" s="218"/>
      <c r="D178" s="218"/>
      <c r="E178" s="218"/>
      <c r="F178" s="24" t="s">
        <v>87</v>
      </c>
      <c r="G178" s="96">
        <v>20249.276284</v>
      </c>
      <c r="H178" s="97">
        <f t="shared" si="31"/>
        <v>1687.4396903333334</v>
      </c>
      <c r="I178" s="22"/>
      <c r="J178" s="94">
        <f t="shared" si="32"/>
        <v>0</v>
      </c>
    </row>
    <row r="179" spans="1:10" ht="19.149999999999999" customHeight="1" x14ac:dyDescent="0.25">
      <c r="A179" s="23"/>
      <c r="B179" s="218" t="s">
        <v>227</v>
      </c>
      <c r="C179" s="218"/>
      <c r="D179" s="218"/>
      <c r="E179" s="218"/>
      <c r="F179" s="24" t="s">
        <v>92</v>
      </c>
      <c r="G179" s="98">
        <v>2759.1112600000001</v>
      </c>
      <c r="H179" s="97">
        <f>+G179/12</f>
        <v>229.92593833333333</v>
      </c>
      <c r="I179" s="21"/>
      <c r="J179" s="94">
        <f>+G179*I179</f>
        <v>0</v>
      </c>
    </row>
    <row r="180" spans="1:10" ht="19.149999999999999" customHeight="1" x14ac:dyDescent="0.25">
      <c r="A180" s="23"/>
      <c r="B180" s="218" t="s">
        <v>228</v>
      </c>
      <c r="C180" s="218"/>
      <c r="D180" s="218"/>
      <c r="E180" s="218"/>
      <c r="F180" s="24" t="s">
        <v>93</v>
      </c>
      <c r="G180" s="98">
        <v>3678.9875259999999</v>
      </c>
      <c r="H180" s="97">
        <f t="shared" ref="H180:H181" si="33">+G180/12</f>
        <v>306.58229383333332</v>
      </c>
      <c r="I180" s="21"/>
      <c r="J180" s="94">
        <f t="shared" ref="J180:J181" si="34">+G180*I180</f>
        <v>0</v>
      </c>
    </row>
    <row r="181" spans="1:10" ht="19.149999999999999" customHeight="1" x14ac:dyDescent="0.25">
      <c r="A181" s="23"/>
      <c r="B181" s="218" t="s">
        <v>229</v>
      </c>
      <c r="C181" s="218"/>
      <c r="D181" s="218"/>
      <c r="E181" s="218"/>
      <c r="F181" s="24" t="s">
        <v>94</v>
      </c>
      <c r="G181" s="98">
        <v>6070.3405080000002</v>
      </c>
      <c r="H181" s="97">
        <f t="shared" si="33"/>
        <v>505.86170900000002</v>
      </c>
      <c r="I181" s="22"/>
      <c r="J181" s="94">
        <f t="shared" si="34"/>
        <v>0</v>
      </c>
    </row>
    <row r="182" spans="1:10" ht="19.149999999999999" customHeight="1" x14ac:dyDescent="0.25">
      <c r="A182" s="23"/>
      <c r="B182" s="218" t="s">
        <v>230</v>
      </c>
      <c r="C182" s="218"/>
      <c r="D182" s="218"/>
      <c r="E182" s="218"/>
      <c r="F182" s="24" t="s">
        <v>99</v>
      </c>
      <c r="G182" s="96">
        <v>4141.8566140000003</v>
      </c>
      <c r="H182" s="97">
        <f>+G182/12</f>
        <v>345.15471783333334</v>
      </c>
      <c r="I182" s="21"/>
      <c r="J182" s="94">
        <f>+G182*I182</f>
        <v>0</v>
      </c>
    </row>
    <row r="183" spans="1:10" ht="19.149999999999999" customHeight="1" x14ac:dyDescent="0.25">
      <c r="A183" s="23"/>
      <c r="B183" s="218" t="s">
        <v>231</v>
      </c>
      <c r="C183" s="218"/>
      <c r="D183" s="218"/>
      <c r="E183" s="218"/>
      <c r="F183" s="24" t="s">
        <v>100</v>
      </c>
      <c r="G183" s="96">
        <v>6626.8100400000003</v>
      </c>
      <c r="H183" s="97">
        <f>+G183/12</f>
        <v>552.23417000000006</v>
      </c>
      <c r="I183" s="22"/>
      <c r="J183" s="94">
        <f>+G183*I183</f>
        <v>0</v>
      </c>
    </row>
    <row r="184" spans="1:10" ht="19.149999999999999" customHeight="1" x14ac:dyDescent="0.25">
      <c r="A184" s="23"/>
      <c r="B184" s="219" t="s">
        <v>3</v>
      </c>
      <c r="C184" s="219"/>
      <c r="D184" s="219"/>
      <c r="E184" s="219"/>
      <c r="F184" s="25"/>
      <c r="G184" s="26"/>
      <c r="H184" s="6"/>
      <c r="I184" s="27"/>
      <c r="J184" s="28">
        <f>SUM(J176:J183)</f>
        <v>0</v>
      </c>
    </row>
    <row r="185" spans="1:10" ht="19.149999999999999" customHeight="1" x14ac:dyDescent="0.25">
      <c r="A185" s="52"/>
      <c r="B185" s="68"/>
      <c r="C185" s="68"/>
      <c r="D185" s="68"/>
      <c r="E185" s="68"/>
      <c r="F185" s="69"/>
      <c r="G185" s="69"/>
      <c r="H185" s="70"/>
      <c r="I185" s="71"/>
      <c r="J185" s="72"/>
    </row>
    <row r="186" spans="1:10" ht="20.25" customHeight="1" x14ac:dyDescent="0.25">
      <c r="A186" s="55"/>
      <c r="B186" s="156" t="s">
        <v>110</v>
      </c>
      <c r="C186" s="156"/>
      <c r="D186" s="156"/>
      <c r="E186" s="156"/>
      <c r="F186" s="82" t="s">
        <v>0</v>
      </c>
      <c r="G186" s="82" t="s">
        <v>6</v>
      </c>
      <c r="H186" s="82" t="s">
        <v>5</v>
      </c>
      <c r="I186" s="85" t="s">
        <v>4</v>
      </c>
      <c r="J186" s="85" t="s">
        <v>178</v>
      </c>
    </row>
    <row r="187" spans="1:10" ht="19.149999999999999" customHeight="1" x14ac:dyDescent="0.25">
      <c r="A187" s="43"/>
      <c r="B187" s="155" t="s">
        <v>110</v>
      </c>
      <c r="C187" s="155"/>
      <c r="D187" s="155"/>
      <c r="E187" s="155"/>
      <c r="F187" s="38" t="s">
        <v>111</v>
      </c>
      <c r="G187" s="39" t="s">
        <v>36</v>
      </c>
      <c r="H187" s="40"/>
      <c r="I187" s="88">
        <v>205.65</v>
      </c>
      <c r="J187" s="89">
        <f>+H187*I187</f>
        <v>0</v>
      </c>
    </row>
    <row r="188" spans="1:10" ht="19.149999999999999" customHeight="1" x14ac:dyDescent="0.25">
      <c r="A188" s="43"/>
      <c r="B188" s="160" t="s">
        <v>3</v>
      </c>
      <c r="C188" s="160"/>
      <c r="D188" s="160"/>
      <c r="E188" s="160"/>
      <c r="F188" s="45"/>
      <c r="G188" s="46"/>
      <c r="H188" s="47"/>
      <c r="I188" s="48"/>
      <c r="J188" s="49">
        <f>SUM(J187:J187)</f>
        <v>0</v>
      </c>
    </row>
    <row r="189" spans="1:10" ht="19.149999999999999" customHeight="1" x14ac:dyDescent="0.25">
      <c r="A189" s="52"/>
      <c r="B189" s="68"/>
      <c r="C189" s="68"/>
      <c r="D189" s="68"/>
      <c r="E189" s="68"/>
      <c r="F189" s="69"/>
      <c r="G189" s="69"/>
      <c r="H189" s="70"/>
      <c r="I189" s="71"/>
      <c r="J189" s="72"/>
    </row>
    <row r="190" spans="1:10" ht="15.75" x14ac:dyDescent="0.25">
      <c r="A190" s="55"/>
      <c r="B190" s="167" t="s">
        <v>116</v>
      </c>
      <c r="C190" s="168"/>
      <c r="D190" s="168"/>
      <c r="E190" s="169"/>
      <c r="F190" s="82" t="s">
        <v>0</v>
      </c>
      <c r="G190" s="82" t="s">
        <v>6</v>
      </c>
      <c r="H190" s="82" t="s">
        <v>5</v>
      </c>
      <c r="I190" s="85" t="s">
        <v>4</v>
      </c>
      <c r="J190" s="85" t="s">
        <v>178</v>
      </c>
    </row>
    <row r="191" spans="1:10" ht="20.25" customHeight="1" x14ac:dyDescent="0.25">
      <c r="A191" s="43"/>
      <c r="B191" s="157" t="s">
        <v>117</v>
      </c>
      <c r="C191" s="158"/>
      <c r="D191" s="158"/>
      <c r="E191" s="159"/>
      <c r="F191" s="38" t="s">
        <v>106</v>
      </c>
      <c r="G191" s="39" t="s">
        <v>36</v>
      </c>
      <c r="H191" s="40"/>
      <c r="I191" s="87">
        <v>78</v>
      </c>
      <c r="J191" s="89">
        <f>+H191*I191</f>
        <v>0</v>
      </c>
    </row>
    <row r="192" spans="1:10" ht="19.149999999999999" customHeight="1" x14ac:dyDescent="0.25">
      <c r="A192" s="43"/>
      <c r="B192" s="155" t="s">
        <v>118</v>
      </c>
      <c r="C192" s="155"/>
      <c r="D192" s="155"/>
      <c r="E192" s="155"/>
      <c r="F192" s="38" t="s">
        <v>107</v>
      </c>
      <c r="G192" s="39" t="s">
        <v>36</v>
      </c>
      <c r="H192" s="40"/>
      <c r="I192" s="88">
        <v>135.38</v>
      </c>
      <c r="J192" s="89">
        <f>+H192*I192</f>
        <v>0</v>
      </c>
    </row>
    <row r="193" spans="1:67" ht="19.149999999999999" customHeight="1" x14ac:dyDescent="0.25">
      <c r="A193" s="43"/>
      <c r="B193" s="160" t="s">
        <v>3</v>
      </c>
      <c r="C193" s="160"/>
      <c r="D193" s="160"/>
      <c r="E193" s="160"/>
      <c r="F193" s="45"/>
      <c r="G193" s="46"/>
      <c r="H193" s="47"/>
      <c r="I193" s="48"/>
      <c r="J193" s="49">
        <f>SUM(J191:J192)</f>
        <v>0</v>
      </c>
    </row>
    <row r="194" spans="1:67" ht="16.5" customHeight="1" x14ac:dyDescent="0.25">
      <c r="A194" s="52"/>
      <c r="B194" s="52"/>
      <c r="C194" s="52"/>
      <c r="D194" s="52"/>
      <c r="E194" s="52"/>
      <c r="F194" s="52"/>
      <c r="G194" s="52"/>
      <c r="H194" s="52"/>
      <c r="I194" s="52"/>
      <c r="J194" s="52"/>
    </row>
    <row r="195" spans="1:67" s="8" customFormat="1" ht="21" customHeight="1" x14ac:dyDescent="0.25">
      <c r="A195" s="55"/>
      <c r="B195" s="156" t="s">
        <v>35</v>
      </c>
      <c r="C195" s="156"/>
      <c r="D195" s="156"/>
      <c r="E195" s="156"/>
      <c r="F195" s="82" t="s">
        <v>0</v>
      </c>
      <c r="G195" s="82" t="s">
        <v>6</v>
      </c>
      <c r="H195" s="82" t="s">
        <v>5</v>
      </c>
      <c r="I195" s="85" t="s">
        <v>4</v>
      </c>
      <c r="J195" s="85" t="s">
        <v>178</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row>
    <row r="196" spans="1:67" ht="22.5" customHeight="1" x14ac:dyDescent="0.25">
      <c r="A196" s="43"/>
      <c r="B196" s="155" t="s">
        <v>35</v>
      </c>
      <c r="C196" s="155"/>
      <c r="D196" s="155"/>
      <c r="E196" s="155"/>
      <c r="F196" s="38" t="s">
        <v>108</v>
      </c>
      <c r="G196" s="39" t="s">
        <v>109</v>
      </c>
      <c r="H196" s="40"/>
      <c r="I196" s="88">
        <v>12.46</v>
      </c>
      <c r="J196" s="89">
        <f>+H196*I196</f>
        <v>0</v>
      </c>
    </row>
    <row r="197" spans="1:67" ht="22.5" customHeight="1" x14ac:dyDescent="0.25">
      <c r="A197" s="43"/>
      <c r="B197" s="160" t="s">
        <v>3</v>
      </c>
      <c r="C197" s="160"/>
      <c r="D197" s="160"/>
      <c r="E197" s="160"/>
      <c r="F197" s="45"/>
      <c r="G197" s="46"/>
      <c r="H197" s="47"/>
      <c r="I197" s="48"/>
      <c r="J197" s="49">
        <f>SUM(J196)</f>
        <v>0</v>
      </c>
    </row>
    <row r="198" spans="1:67" ht="22.5" customHeight="1" x14ac:dyDescent="0.25">
      <c r="A198" s="73"/>
      <c r="B198" s="165"/>
      <c r="C198" s="166"/>
      <c r="D198" s="166"/>
      <c r="E198" s="166"/>
      <c r="F198" s="166"/>
      <c r="G198" s="166"/>
      <c r="H198" s="166"/>
      <c r="I198" s="166"/>
      <c r="J198" s="166"/>
    </row>
    <row r="199" spans="1:67" ht="22.5" customHeight="1" x14ac:dyDescent="0.25">
      <c r="A199" s="55"/>
      <c r="B199" s="164" t="s">
        <v>43</v>
      </c>
      <c r="C199" s="164"/>
      <c r="D199" s="164"/>
      <c r="E199" s="164"/>
      <c r="F199" s="84" t="s">
        <v>0</v>
      </c>
      <c r="G199" s="84" t="s">
        <v>6</v>
      </c>
      <c r="H199" s="82" t="s">
        <v>5</v>
      </c>
      <c r="I199" s="85" t="s">
        <v>4</v>
      </c>
      <c r="J199" s="57" t="s">
        <v>178</v>
      </c>
    </row>
    <row r="200" spans="1:67" ht="20.25" customHeight="1" x14ac:dyDescent="0.25">
      <c r="A200" s="43"/>
      <c r="B200" s="187" t="s">
        <v>44</v>
      </c>
      <c r="C200" s="187"/>
      <c r="D200" s="187"/>
      <c r="E200" s="187"/>
      <c r="F200" s="67"/>
      <c r="G200" s="67"/>
      <c r="H200" s="40"/>
      <c r="I200" s="99"/>
      <c r="J200" s="89">
        <f>+H200*I200</f>
        <v>0</v>
      </c>
    </row>
    <row r="201" spans="1:67" ht="20.25" customHeight="1" x14ac:dyDescent="0.25">
      <c r="A201" s="43"/>
      <c r="B201" s="187" t="s">
        <v>44</v>
      </c>
      <c r="C201" s="187"/>
      <c r="D201" s="187"/>
      <c r="E201" s="187"/>
      <c r="F201" s="67"/>
      <c r="G201" s="67"/>
      <c r="H201" s="40"/>
      <c r="I201" s="99"/>
      <c r="J201" s="89">
        <f t="shared" ref="J201:J209" si="35">+H201*I201</f>
        <v>0</v>
      </c>
    </row>
    <row r="202" spans="1:67" ht="20.25" customHeight="1" x14ac:dyDescent="0.25">
      <c r="A202" s="43"/>
      <c r="B202" s="187" t="s">
        <v>44</v>
      </c>
      <c r="C202" s="187"/>
      <c r="D202" s="187"/>
      <c r="E202" s="187"/>
      <c r="F202" s="67"/>
      <c r="G202" s="67"/>
      <c r="H202" s="40"/>
      <c r="I202" s="99"/>
      <c r="J202" s="89">
        <f t="shared" si="35"/>
        <v>0</v>
      </c>
    </row>
    <row r="203" spans="1:67" ht="20.25" customHeight="1" x14ac:dyDescent="0.25">
      <c r="A203" s="43"/>
      <c r="B203" s="187" t="s">
        <v>44</v>
      </c>
      <c r="C203" s="187"/>
      <c r="D203" s="187"/>
      <c r="E203" s="187"/>
      <c r="F203" s="67"/>
      <c r="G203" s="67"/>
      <c r="H203" s="40"/>
      <c r="I203" s="99"/>
      <c r="J203" s="89">
        <f t="shared" si="35"/>
        <v>0</v>
      </c>
    </row>
    <row r="204" spans="1:67" ht="20.25" customHeight="1" x14ac:dyDescent="0.25">
      <c r="A204" s="43"/>
      <c r="B204" s="187" t="s">
        <v>44</v>
      </c>
      <c r="C204" s="187"/>
      <c r="D204" s="187"/>
      <c r="E204" s="187"/>
      <c r="F204" s="67"/>
      <c r="G204" s="67"/>
      <c r="H204" s="40"/>
      <c r="I204" s="99"/>
      <c r="J204" s="89">
        <f t="shared" si="35"/>
        <v>0</v>
      </c>
    </row>
    <row r="205" spans="1:67" ht="20.25" customHeight="1" x14ac:dyDescent="0.25">
      <c r="A205" s="43"/>
      <c r="B205" s="187" t="s">
        <v>44</v>
      </c>
      <c r="C205" s="187"/>
      <c r="D205" s="187"/>
      <c r="E205" s="187"/>
      <c r="F205" s="67"/>
      <c r="G205" s="67"/>
      <c r="H205" s="40"/>
      <c r="I205" s="99"/>
      <c r="J205" s="89">
        <f t="shared" si="35"/>
        <v>0</v>
      </c>
    </row>
    <row r="206" spans="1:67" ht="20.25" customHeight="1" x14ac:dyDescent="0.25">
      <c r="A206" s="43"/>
      <c r="B206" s="187" t="s">
        <v>44</v>
      </c>
      <c r="C206" s="187"/>
      <c r="D206" s="187"/>
      <c r="E206" s="187"/>
      <c r="F206" s="67"/>
      <c r="G206" s="67"/>
      <c r="H206" s="40"/>
      <c r="I206" s="99"/>
      <c r="J206" s="89">
        <f t="shared" si="35"/>
        <v>0</v>
      </c>
    </row>
    <row r="207" spans="1:67" ht="20.25" customHeight="1" x14ac:dyDescent="0.25">
      <c r="A207" s="43"/>
      <c r="B207" s="187" t="s">
        <v>44</v>
      </c>
      <c r="C207" s="187"/>
      <c r="D207" s="187"/>
      <c r="E207" s="187"/>
      <c r="F207" s="67"/>
      <c r="G207" s="67"/>
      <c r="H207" s="40"/>
      <c r="I207" s="99"/>
      <c r="J207" s="89">
        <f t="shared" si="35"/>
        <v>0</v>
      </c>
    </row>
    <row r="208" spans="1:67" ht="20.25" customHeight="1" x14ac:dyDescent="0.25">
      <c r="A208" s="43"/>
      <c r="B208" s="187" t="s">
        <v>44</v>
      </c>
      <c r="C208" s="187"/>
      <c r="D208" s="187"/>
      <c r="E208" s="187"/>
      <c r="F208" s="67"/>
      <c r="G208" s="67"/>
      <c r="H208" s="40"/>
      <c r="I208" s="99"/>
      <c r="J208" s="89">
        <f t="shared" si="35"/>
        <v>0</v>
      </c>
    </row>
    <row r="209" spans="1:10" s="2" customFormat="1" ht="20.25" customHeight="1" x14ac:dyDescent="0.25">
      <c r="A209" s="43"/>
      <c r="B209" s="187" t="s">
        <v>44</v>
      </c>
      <c r="C209" s="187"/>
      <c r="D209" s="187"/>
      <c r="E209" s="187"/>
      <c r="F209" s="67"/>
      <c r="G209" s="67"/>
      <c r="H209" s="40"/>
      <c r="I209" s="99"/>
      <c r="J209" s="89">
        <f t="shared" si="35"/>
        <v>0</v>
      </c>
    </row>
    <row r="210" spans="1:10" ht="15.75" x14ac:dyDescent="0.25">
      <c r="A210" s="43"/>
      <c r="B210" s="188" t="s">
        <v>3</v>
      </c>
      <c r="C210" s="188"/>
      <c r="D210" s="188"/>
      <c r="E210" s="188"/>
      <c r="F210" s="45"/>
      <c r="G210" s="46"/>
      <c r="H210" s="75"/>
      <c r="I210" s="48"/>
      <c r="J210" s="49">
        <f>SUM(J200:J209)</f>
        <v>0</v>
      </c>
    </row>
    <row r="211" spans="1:10" s="3" customFormat="1" ht="19.5" customHeight="1" x14ac:dyDescent="0.25">
      <c r="A211" s="52"/>
      <c r="B211" s="52"/>
      <c r="C211" s="52"/>
      <c r="D211" s="52"/>
      <c r="E211" s="52"/>
      <c r="F211" s="52"/>
      <c r="G211" s="52"/>
      <c r="H211" s="52"/>
      <c r="I211" s="52"/>
      <c r="J211" s="52"/>
    </row>
    <row r="212" spans="1:10" x14ac:dyDescent="0.25">
      <c r="A212" s="52"/>
      <c r="B212" s="52"/>
      <c r="C212" s="52"/>
      <c r="D212" s="52"/>
      <c r="E212" s="52"/>
      <c r="F212" s="52"/>
      <c r="G212" s="52"/>
      <c r="H212" s="52"/>
      <c r="I212" s="52"/>
      <c r="J212" s="52"/>
    </row>
    <row r="213" spans="1:10" ht="18.75" x14ac:dyDescent="0.25">
      <c r="A213" s="76"/>
      <c r="B213" s="186" t="s">
        <v>180</v>
      </c>
      <c r="C213" s="186"/>
      <c r="D213" s="186"/>
      <c r="E213" s="186"/>
      <c r="F213" s="186"/>
      <c r="G213" s="186"/>
      <c r="H213" s="186"/>
      <c r="I213" s="186"/>
      <c r="J213" s="77">
        <f>+J22+J29+J33+J37+J41+J46+J53+J60+J75+J82+J90+J96+J101+J106+J121+J130+J136+J151+J173+J184+J188+J193+J197+J210</f>
        <v>0</v>
      </c>
    </row>
    <row r="214" spans="1:10" x14ac:dyDescent="0.25">
      <c r="A214" s="52"/>
      <c r="B214" s="52"/>
      <c r="C214" s="52"/>
      <c r="D214" s="52"/>
      <c r="E214" s="52"/>
      <c r="F214" s="52"/>
      <c r="G214" s="52"/>
      <c r="H214" s="52"/>
      <c r="I214" s="52"/>
      <c r="J214" s="52"/>
    </row>
    <row r="215" spans="1:10" ht="16.5" thickBot="1" x14ac:dyDescent="0.3">
      <c r="A215" s="185" t="s">
        <v>22</v>
      </c>
      <c r="B215" s="185"/>
      <c r="C215" s="185"/>
      <c r="D215" s="185"/>
      <c r="E215" s="185"/>
      <c r="F215" s="185"/>
      <c r="G215" s="185"/>
      <c r="H215" s="185"/>
      <c r="I215" s="78"/>
      <c r="J215" s="78"/>
    </row>
    <row r="216" spans="1:10" x14ac:dyDescent="0.25">
      <c r="A216" s="189"/>
      <c r="B216" s="190"/>
      <c r="C216" s="191"/>
      <c r="D216" s="191"/>
      <c r="E216" s="191"/>
      <c r="F216" s="191"/>
      <c r="G216" s="191"/>
      <c r="H216" s="191"/>
      <c r="I216" s="191"/>
      <c r="J216" s="192"/>
    </row>
    <row r="217" spans="1:10" x14ac:dyDescent="0.25">
      <c r="A217" s="189"/>
      <c r="B217" s="193"/>
      <c r="C217" s="194"/>
      <c r="D217" s="194"/>
      <c r="E217" s="194"/>
      <c r="F217" s="194"/>
      <c r="G217" s="194"/>
      <c r="H217" s="194"/>
      <c r="I217" s="194"/>
      <c r="J217" s="195"/>
    </row>
    <row r="218" spans="1:10" x14ac:dyDescent="0.25">
      <c r="A218" s="189"/>
      <c r="B218" s="193"/>
      <c r="C218" s="194"/>
      <c r="D218" s="194"/>
      <c r="E218" s="194"/>
      <c r="F218" s="194"/>
      <c r="G218" s="194"/>
      <c r="H218" s="194"/>
      <c r="I218" s="194"/>
      <c r="J218" s="195"/>
    </row>
    <row r="219" spans="1:10" x14ac:dyDescent="0.25">
      <c r="A219" s="189"/>
      <c r="B219" s="193"/>
      <c r="C219" s="194"/>
      <c r="D219" s="194"/>
      <c r="E219" s="194"/>
      <c r="F219" s="194"/>
      <c r="G219" s="194"/>
      <c r="H219" s="194"/>
      <c r="I219" s="194"/>
      <c r="J219" s="195"/>
    </row>
    <row r="220" spans="1:10" x14ac:dyDescent="0.25">
      <c r="A220" s="189"/>
      <c r="B220" s="193"/>
      <c r="C220" s="194"/>
      <c r="D220" s="194"/>
      <c r="E220" s="194"/>
      <c r="F220" s="194"/>
      <c r="G220" s="194"/>
      <c r="H220" s="194"/>
      <c r="I220" s="194"/>
      <c r="J220" s="195"/>
    </row>
    <row r="221" spans="1:10" s="3" customFormat="1" ht="19.5" customHeight="1" x14ac:dyDescent="0.25">
      <c r="A221" s="189"/>
      <c r="B221" s="193"/>
      <c r="C221" s="194"/>
      <c r="D221" s="194"/>
      <c r="E221" s="194"/>
      <c r="F221" s="194"/>
      <c r="G221" s="194"/>
      <c r="H221" s="194"/>
      <c r="I221" s="194"/>
      <c r="J221" s="195"/>
    </row>
    <row r="222" spans="1:10" ht="27" customHeight="1" x14ac:dyDescent="0.25">
      <c r="A222" s="189"/>
      <c r="B222" s="193"/>
      <c r="C222" s="194"/>
      <c r="D222" s="194"/>
      <c r="E222" s="194"/>
      <c r="F222" s="194"/>
      <c r="G222" s="194"/>
      <c r="H222" s="194"/>
      <c r="I222" s="194"/>
      <c r="J222" s="195"/>
    </row>
    <row r="223" spans="1:10" ht="15.75" thickBot="1" x14ac:dyDescent="0.3">
      <c r="A223" s="189"/>
      <c r="B223" s="196"/>
      <c r="C223" s="197"/>
      <c r="D223" s="197"/>
      <c r="E223" s="197"/>
      <c r="F223" s="197"/>
      <c r="G223" s="197"/>
      <c r="H223" s="197"/>
      <c r="I223" s="197"/>
      <c r="J223" s="198"/>
    </row>
    <row r="224" spans="1:10" x14ac:dyDescent="0.25">
      <c r="A224" s="52"/>
      <c r="B224" s="52"/>
      <c r="C224" s="52"/>
      <c r="D224" s="52"/>
      <c r="E224" s="52"/>
      <c r="F224" s="52"/>
      <c r="G224" s="52"/>
      <c r="H224" s="52"/>
      <c r="I224" s="52"/>
      <c r="J224" s="52"/>
    </row>
    <row r="225" spans="1:10" ht="16.5" thickBot="1" x14ac:dyDescent="0.3">
      <c r="A225" s="185" t="s">
        <v>2</v>
      </c>
      <c r="B225" s="185"/>
      <c r="C225" s="185"/>
      <c r="D225" s="185"/>
      <c r="E225" s="185"/>
      <c r="F225" s="185"/>
      <c r="G225" s="185"/>
      <c r="H225" s="185"/>
      <c r="I225" s="78"/>
      <c r="J225" s="78"/>
    </row>
    <row r="226" spans="1:10" x14ac:dyDescent="0.25">
      <c r="A226" s="189"/>
      <c r="B226" s="190"/>
      <c r="C226" s="191"/>
      <c r="D226" s="191"/>
      <c r="E226" s="191"/>
      <c r="F226" s="191"/>
      <c r="G226" s="191"/>
      <c r="H226" s="191"/>
      <c r="I226" s="191"/>
      <c r="J226" s="192"/>
    </row>
    <row r="227" spans="1:10" x14ac:dyDescent="0.25">
      <c r="A227" s="189"/>
      <c r="B227" s="193"/>
      <c r="C227" s="194"/>
      <c r="D227" s="194"/>
      <c r="E227" s="194"/>
      <c r="F227" s="194"/>
      <c r="G227" s="194"/>
      <c r="H227" s="194"/>
      <c r="I227" s="194"/>
      <c r="J227" s="195"/>
    </row>
    <row r="228" spans="1:10" x14ac:dyDescent="0.25">
      <c r="A228" s="189"/>
      <c r="B228" s="193"/>
      <c r="C228" s="194"/>
      <c r="D228" s="194"/>
      <c r="E228" s="194"/>
      <c r="F228" s="194"/>
      <c r="G228" s="194"/>
      <c r="H228" s="194"/>
      <c r="I228" s="194"/>
      <c r="J228" s="195"/>
    </row>
    <row r="229" spans="1:10" x14ac:dyDescent="0.25">
      <c r="A229" s="189"/>
      <c r="B229" s="193"/>
      <c r="C229" s="194"/>
      <c r="D229" s="194"/>
      <c r="E229" s="194"/>
      <c r="F229" s="194"/>
      <c r="G229" s="194"/>
      <c r="H229" s="194"/>
      <c r="I229" s="194"/>
      <c r="J229" s="195"/>
    </row>
    <row r="230" spans="1:10" ht="7.5" customHeight="1" x14ac:dyDescent="0.25">
      <c r="A230" s="189"/>
      <c r="B230" s="193"/>
      <c r="C230" s="194"/>
      <c r="D230" s="194"/>
      <c r="E230" s="194"/>
      <c r="F230" s="194"/>
      <c r="G230" s="194"/>
      <c r="H230" s="194"/>
      <c r="I230" s="194"/>
      <c r="J230" s="195"/>
    </row>
    <row r="231" spans="1:10" x14ac:dyDescent="0.25">
      <c r="A231" s="189"/>
      <c r="B231" s="193"/>
      <c r="C231" s="194"/>
      <c r="D231" s="194"/>
      <c r="E231" s="194"/>
      <c r="F231" s="194"/>
      <c r="G231" s="194"/>
      <c r="H231" s="194"/>
      <c r="I231" s="194"/>
      <c r="J231" s="195"/>
    </row>
    <row r="232" spans="1:10" x14ac:dyDescent="0.25">
      <c r="A232" s="189"/>
      <c r="B232" s="193"/>
      <c r="C232" s="194"/>
      <c r="D232" s="194"/>
      <c r="E232" s="194"/>
      <c r="F232" s="194"/>
      <c r="G232" s="194"/>
      <c r="H232" s="194"/>
      <c r="I232" s="194"/>
      <c r="J232" s="195"/>
    </row>
    <row r="233" spans="1:10" ht="15.75" thickBot="1" x14ac:dyDescent="0.3">
      <c r="A233" s="189"/>
      <c r="B233" s="196"/>
      <c r="C233" s="197"/>
      <c r="D233" s="197"/>
      <c r="E233" s="197"/>
      <c r="F233" s="197"/>
      <c r="G233" s="197"/>
      <c r="H233" s="197"/>
      <c r="I233" s="197"/>
      <c r="J233" s="198"/>
    </row>
    <row r="235" spans="1:10" ht="15.75" x14ac:dyDescent="0.25">
      <c r="A235" s="199" t="s">
        <v>23</v>
      </c>
      <c r="B235" s="200"/>
      <c r="C235" s="200"/>
      <c r="D235" s="200"/>
      <c r="E235" s="200"/>
      <c r="F235" s="200"/>
      <c r="G235" s="201"/>
      <c r="I235" s="202" t="s">
        <v>45</v>
      </c>
      <c r="J235" s="203"/>
    </row>
    <row r="236" spans="1:10" x14ac:dyDescent="0.25">
      <c r="A236" s="170" t="s">
        <v>1</v>
      </c>
      <c r="B236" s="171"/>
      <c r="C236" s="171"/>
      <c r="D236" s="171"/>
      <c r="E236" s="171"/>
      <c r="F236" s="171"/>
      <c r="G236" s="172"/>
      <c r="I236" s="179" t="s">
        <v>46</v>
      </c>
      <c r="J236" s="180"/>
    </row>
    <row r="237" spans="1:10" x14ac:dyDescent="0.25">
      <c r="A237" s="173"/>
      <c r="B237" s="174"/>
      <c r="C237" s="174"/>
      <c r="D237" s="174"/>
      <c r="E237" s="174"/>
      <c r="F237" s="174"/>
      <c r="G237" s="175"/>
      <c r="I237" s="181"/>
      <c r="J237" s="182"/>
    </row>
    <row r="238" spans="1:10" x14ac:dyDescent="0.25">
      <c r="A238" s="173"/>
      <c r="B238" s="174"/>
      <c r="C238" s="174"/>
      <c r="D238" s="174"/>
      <c r="E238" s="174"/>
      <c r="F238" s="174"/>
      <c r="G238" s="175"/>
      <c r="I238" s="181"/>
      <c r="J238" s="182"/>
    </row>
    <row r="239" spans="1:10" x14ac:dyDescent="0.25">
      <c r="A239" s="173"/>
      <c r="B239" s="174"/>
      <c r="C239" s="174"/>
      <c r="D239" s="174"/>
      <c r="E239" s="174"/>
      <c r="F239" s="174"/>
      <c r="G239" s="175"/>
      <c r="I239" s="181"/>
      <c r="J239" s="182"/>
    </row>
    <row r="240" spans="1:10" x14ac:dyDescent="0.25">
      <c r="A240" s="173"/>
      <c r="B240" s="174"/>
      <c r="C240" s="174"/>
      <c r="D240" s="174"/>
      <c r="E240" s="174"/>
      <c r="F240" s="174"/>
      <c r="G240" s="175"/>
      <c r="I240" s="181"/>
      <c r="J240" s="182"/>
    </row>
    <row r="241" spans="1:10" x14ac:dyDescent="0.25">
      <c r="A241" s="173"/>
      <c r="B241" s="174"/>
      <c r="C241" s="174"/>
      <c r="D241" s="174"/>
      <c r="E241" s="174"/>
      <c r="F241" s="174"/>
      <c r="G241" s="175"/>
      <c r="I241" s="181"/>
      <c r="J241" s="182"/>
    </row>
    <row r="242" spans="1:10" x14ac:dyDescent="0.25">
      <c r="A242" s="173"/>
      <c r="B242" s="174"/>
      <c r="C242" s="174"/>
      <c r="D242" s="174"/>
      <c r="E242" s="174"/>
      <c r="F242" s="174"/>
      <c r="G242" s="175"/>
      <c r="I242" s="181"/>
      <c r="J242" s="182"/>
    </row>
    <row r="243" spans="1:10" x14ac:dyDescent="0.25">
      <c r="A243" s="176"/>
      <c r="B243" s="177"/>
      <c r="C243" s="177"/>
      <c r="D243" s="177"/>
      <c r="E243" s="177"/>
      <c r="F243" s="177"/>
      <c r="G243" s="178"/>
      <c r="I243" s="183"/>
      <c r="J243" s="184"/>
    </row>
  </sheetData>
  <sheetProtection algorithmName="SHA-512" hashValue="pEBEwAfW4jfJrINHfrJrQ/Nqyu1hyLu6ELMxxrMtlaF9pAZb1imGusab5T9tiZ6Fbew7ZPzx6MkFc7+6EZPuMQ==" saltValue="qzPN240425AgyJt6OkzxIw==" spinCount="100000" sheet="1" objects="1" scenarios="1"/>
  <mergeCells count="193">
    <mergeCell ref="B127:E127"/>
    <mergeCell ref="B128:E128"/>
    <mergeCell ref="B129:E129"/>
    <mergeCell ref="B130:E130"/>
    <mergeCell ref="B139:E139"/>
    <mergeCell ref="B140:E140"/>
    <mergeCell ref="B79:E79"/>
    <mergeCell ref="B80:E80"/>
    <mergeCell ref="B82:E82"/>
    <mergeCell ref="B103:E103"/>
    <mergeCell ref="B104:E104"/>
    <mergeCell ref="B105:E105"/>
    <mergeCell ref="B138:E138"/>
    <mergeCell ref="B136:E136"/>
    <mergeCell ref="B134:E134"/>
    <mergeCell ref="B117:E117"/>
    <mergeCell ref="B118:E118"/>
    <mergeCell ref="B119:E119"/>
    <mergeCell ref="B120:E120"/>
    <mergeCell ref="B121:E121"/>
    <mergeCell ref="B123:E123"/>
    <mergeCell ref="B124:E124"/>
    <mergeCell ref="B125:E125"/>
    <mergeCell ref="B126:E126"/>
    <mergeCell ref="A236:G243"/>
    <mergeCell ref="I236:J243"/>
    <mergeCell ref="B57:E57"/>
    <mergeCell ref="B59:E59"/>
    <mergeCell ref="B60:E60"/>
    <mergeCell ref="B84:E84"/>
    <mergeCell ref="B85:E85"/>
    <mergeCell ref="B86:E86"/>
    <mergeCell ref="B87:E87"/>
    <mergeCell ref="B88:E88"/>
    <mergeCell ref="A216:A223"/>
    <mergeCell ref="B216:J223"/>
    <mergeCell ref="A225:H225"/>
    <mergeCell ref="A226:A233"/>
    <mergeCell ref="B226:J233"/>
    <mergeCell ref="A235:G235"/>
    <mergeCell ref="I235:J235"/>
    <mergeCell ref="B207:E207"/>
    <mergeCell ref="B208:E208"/>
    <mergeCell ref="B209:E209"/>
    <mergeCell ref="B210:E210"/>
    <mergeCell ref="B213:I213"/>
    <mergeCell ref="A215:H215"/>
    <mergeCell ref="B201:E201"/>
    <mergeCell ref="B202:E202"/>
    <mergeCell ref="B203:E203"/>
    <mergeCell ref="B204:E204"/>
    <mergeCell ref="B205:E205"/>
    <mergeCell ref="B206:E206"/>
    <mergeCell ref="B195:E195"/>
    <mergeCell ref="B196:E196"/>
    <mergeCell ref="B197:E197"/>
    <mergeCell ref="B198:J198"/>
    <mergeCell ref="B199:E199"/>
    <mergeCell ref="B200:E200"/>
    <mergeCell ref="B193:E193"/>
    <mergeCell ref="B186:E186"/>
    <mergeCell ref="B187:E187"/>
    <mergeCell ref="B188:E188"/>
    <mergeCell ref="B169:E169"/>
    <mergeCell ref="B170:E170"/>
    <mergeCell ref="B171:E171"/>
    <mergeCell ref="B172:E172"/>
    <mergeCell ref="B173:E173"/>
    <mergeCell ref="B184:E184"/>
    <mergeCell ref="B182:E182"/>
    <mergeCell ref="B183:E183"/>
    <mergeCell ref="B179:E179"/>
    <mergeCell ref="B180:E180"/>
    <mergeCell ref="B181:E181"/>
    <mergeCell ref="B175:E175"/>
    <mergeCell ref="B176:E176"/>
    <mergeCell ref="B177:E177"/>
    <mergeCell ref="B178:E178"/>
    <mergeCell ref="B156:E156"/>
    <mergeCell ref="B157:E157"/>
    <mergeCell ref="B158:E158"/>
    <mergeCell ref="B159:E159"/>
    <mergeCell ref="B149:E149"/>
    <mergeCell ref="B150:E150"/>
    <mergeCell ref="B190:E190"/>
    <mergeCell ref="B191:E191"/>
    <mergeCell ref="B192:E192"/>
    <mergeCell ref="B166:E166"/>
    <mergeCell ref="B167:E167"/>
    <mergeCell ref="B168:E168"/>
    <mergeCell ref="B162:E162"/>
    <mergeCell ref="B163:E163"/>
    <mergeCell ref="B164:E164"/>
    <mergeCell ref="B165:E165"/>
    <mergeCell ref="B160:E160"/>
    <mergeCell ref="B161:E161"/>
    <mergeCell ref="B132:E132"/>
    <mergeCell ref="B133:E133"/>
    <mergeCell ref="B154:E154"/>
    <mergeCell ref="B135:E135"/>
    <mergeCell ref="B155:E155"/>
    <mergeCell ref="B151:E151"/>
    <mergeCell ref="B141:E141"/>
    <mergeCell ref="B144:E144"/>
    <mergeCell ref="B146:E146"/>
    <mergeCell ref="B153:E153"/>
    <mergeCell ref="B143:E143"/>
    <mergeCell ref="B142:E142"/>
    <mergeCell ref="B145:E145"/>
    <mergeCell ref="B147:E147"/>
    <mergeCell ref="B148:E148"/>
    <mergeCell ref="B111:E111"/>
    <mergeCell ref="B112:E112"/>
    <mergeCell ref="B113:E113"/>
    <mergeCell ref="B114:E114"/>
    <mergeCell ref="B115:E115"/>
    <mergeCell ref="B116:E116"/>
    <mergeCell ref="B100:E100"/>
    <mergeCell ref="B101:E101"/>
    <mergeCell ref="B108:E108"/>
    <mergeCell ref="B109:E109"/>
    <mergeCell ref="B110:E110"/>
    <mergeCell ref="B106:E106"/>
    <mergeCell ref="B96:E96"/>
    <mergeCell ref="B98:E98"/>
    <mergeCell ref="B99:E99"/>
    <mergeCell ref="B72:E72"/>
    <mergeCell ref="B75:E75"/>
    <mergeCell ref="B92:E92"/>
    <mergeCell ref="B93:E93"/>
    <mergeCell ref="B94:E94"/>
    <mergeCell ref="B95:E95"/>
    <mergeCell ref="B89:E89"/>
    <mergeCell ref="B90:E90"/>
    <mergeCell ref="B77:E77"/>
    <mergeCell ref="B78:E78"/>
    <mergeCell ref="B66:E66"/>
    <mergeCell ref="B67:E67"/>
    <mergeCell ref="B68:E68"/>
    <mergeCell ref="B69:E69"/>
    <mergeCell ref="B70:E70"/>
    <mergeCell ref="B71:E71"/>
    <mergeCell ref="B52:E52"/>
    <mergeCell ref="B53:E53"/>
    <mergeCell ref="B62:E62"/>
    <mergeCell ref="B63:E63"/>
    <mergeCell ref="B64:E64"/>
    <mergeCell ref="B65:E65"/>
    <mergeCell ref="B50:E50"/>
    <mergeCell ref="B55:E55"/>
    <mergeCell ref="B56:E56"/>
    <mergeCell ref="B51:E51"/>
    <mergeCell ref="B58:E58"/>
    <mergeCell ref="B46:E46"/>
    <mergeCell ref="B48:E48"/>
    <mergeCell ref="B49:E49"/>
    <mergeCell ref="B39:E39"/>
    <mergeCell ref="B40:E40"/>
    <mergeCell ref="B41:E41"/>
    <mergeCell ref="B43:E43"/>
    <mergeCell ref="B44:E44"/>
    <mergeCell ref="B45:E45"/>
    <mergeCell ref="B31:E31"/>
    <mergeCell ref="B32:E32"/>
    <mergeCell ref="B33:E33"/>
    <mergeCell ref="B35:E35"/>
    <mergeCell ref="B36:E36"/>
    <mergeCell ref="B37:E37"/>
    <mergeCell ref="B24:E24"/>
    <mergeCell ref="B25:E25"/>
    <mergeCell ref="B26:E26"/>
    <mergeCell ref="B27:E27"/>
    <mergeCell ref="B28:E28"/>
    <mergeCell ref="B29:E29"/>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 ref="A14:B14"/>
    <mergeCell ref="C14:J14"/>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1F31D37B-29EF-4128-9322-B9F7E6EBD60C}">
          <x14:formula1>
            <xm:f>Eenheden!$A$1:$A$9</xm:f>
          </x14:formula1>
          <xm:sqref>G196</xm:sqref>
        </x14:dataValidation>
        <x14:dataValidation type="list" allowBlank="1" showInputMessage="1" showErrorMessage="1" xr:uid="{F3762B8C-7908-466E-B501-64CF0EFF905C}">
          <x14:formula1>
            <xm:f>Eenheden!$A$1:$A$8</xm:f>
          </x14:formula1>
          <xm:sqref>G200:G209</xm:sqref>
        </x14:dataValidation>
        <x14:dataValidation type="list" allowBlank="1" showInputMessage="1" showErrorMessage="1" xr:uid="{D3897FFD-E296-4779-807E-7492F0654243}">
          <x14:formula1>
            <xm:f>Eenheden!$A$1:$A$7</xm:f>
          </x14:formula1>
          <xm:sqref>G119:G120 G165:G166 G191:G192 G187 G171:G172 G158:G159 G149:G150 G128:G129</xm:sqref>
        </x14:dataValidation>
        <x14:dataValidation type="list" allowBlank="1" showInputMessage="1" showErrorMessage="1" xr:uid="{DB179340-C8D7-45CD-BB98-A7918B54408F}">
          <x14:formula1>
            <xm:f>Eenheden!$A$1:$A$6</xm:f>
          </x14:formula1>
          <xm:sqref>G25:G28 G32 G36 G40 G44:G45</xm:sqref>
        </x14:dataValidation>
        <x14:dataValidation type="list" allowBlank="1" showInputMessage="1" showErrorMessage="1" xr:uid="{02D031A4-B02B-4C08-B113-2BE8E72A22AA}">
          <x14:formula1>
            <xm:f>Eenheden!$A$1:$A$5</xm:f>
          </x14:formula1>
          <xm:sqref>G21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4FE0-BD6C-4A11-B06C-8CBF70010DC2}">
  <sheetPr>
    <pageSetUpPr fitToPage="1"/>
  </sheetPr>
  <dimension ref="A1:BO202"/>
  <sheetViews>
    <sheetView showGridLines="0" topLeftCell="A74" zoomScale="85" zoomScaleNormal="85" zoomScaleSheetLayoutView="85" workbookViewId="0">
      <selection activeCell="B94" sqref="B94:E94"/>
    </sheetView>
  </sheetViews>
  <sheetFormatPr defaultColWidth="9.140625" defaultRowHeight="15" x14ac:dyDescent="0.25"/>
  <cols>
    <col min="2" max="2" width="25" customWidth="1"/>
    <col min="5" max="5" width="17" customWidth="1"/>
    <col min="6" max="6" width="12.28515625" customWidth="1"/>
    <col min="7" max="7" width="22.140625" customWidth="1"/>
    <col min="8" max="8" width="17.85546875" customWidth="1"/>
    <col min="9" max="9" width="24.5703125" customWidth="1"/>
    <col min="10" max="10" width="35.28515625" customWidth="1"/>
  </cols>
  <sheetData>
    <row r="1" spans="1:10" ht="21" x14ac:dyDescent="0.35">
      <c r="A1" s="13" t="s">
        <v>41</v>
      </c>
      <c r="B1" s="13"/>
      <c r="C1" s="13"/>
      <c r="D1" s="13"/>
      <c r="E1" s="13"/>
      <c r="F1" s="13"/>
      <c r="G1" s="13"/>
      <c r="H1" s="13"/>
      <c r="I1" s="205" t="s">
        <v>121</v>
      </c>
      <c r="J1" s="205"/>
    </row>
    <row r="4" spans="1:10" ht="15" customHeight="1" x14ac:dyDescent="0.25">
      <c r="A4" s="206" t="s">
        <v>42</v>
      </c>
      <c r="B4" s="206"/>
      <c r="C4" s="206"/>
      <c r="D4" s="206"/>
      <c r="E4" s="206"/>
      <c r="F4" s="206"/>
      <c r="G4" s="206"/>
      <c r="H4" s="206"/>
      <c r="I4" s="206"/>
      <c r="J4" s="206"/>
    </row>
    <row r="5" spans="1:10" x14ac:dyDescent="0.25">
      <c r="A5" s="206"/>
      <c r="B5" s="206"/>
      <c r="C5" s="206"/>
      <c r="D5" s="206"/>
      <c r="E5" s="206"/>
      <c r="F5" s="206"/>
      <c r="G5" s="206"/>
      <c r="H5" s="206"/>
      <c r="I5" s="206"/>
      <c r="J5" s="206"/>
    </row>
    <row r="6" spans="1:10" x14ac:dyDescent="0.25">
      <c r="A6" s="206"/>
      <c r="B6" s="206"/>
      <c r="C6" s="206"/>
      <c r="D6" s="206"/>
      <c r="E6" s="206"/>
      <c r="F6" s="206"/>
      <c r="G6" s="206"/>
      <c r="H6" s="206"/>
      <c r="I6" s="206"/>
      <c r="J6" s="206"/>
    </row>
    <row r="8" spans="1:10" ht="19.5" customHeight="1" x14ac:dyDescent="0.25">
      <c r="A8" s="213" t="s">
        <v>23</v>
      </c>
      <c r="B8" s="214"/>
      <c r="C8" s="214"/>
      <c r="D8" s="214"/>
      <c r="E8" s="214"/>
      <c r="F8" s="214"/>
      <c r="G8" s="214"/>
      <c r="H8" s="214"/>
      <c r="I8" s="214"/>
      <c r="J8" s="214"/>
    </row>
    <row r="9" spans="1:10" ht="19.5" customHeight="1" x14ac:dyDescent="0.25">
      <c r="A9" s="207" t="s">
        <v>12</v>
      </c>
      <c r="B9" s="208"/>
      <c r="C9" s="209" t="str">
        <f>IF(Totaalblad!C6=0," ",Totaalblad!C6)</f>
        <v xml:space="preserve"> </v>
      </c>
      <c r="D9" s="210"/>
      <c r="E9" s="210"/>
      <c r="F9" s="210"/>
      <c r="G9" s="210"/>
      <c r="H9" s="210"/>
      <c r="I9" s="210"/>
      <c r="J9" s="210"/>
    </row>
    <row r="10" spans="1:10" ht="19.5" customHeight="1" x14ac:dyDescent="0.25">
      <c r="A10" s="207" t="s">
        <v>10</v>
      </c>
      <c r="B10" s="208"/>
      <c r="C10" s="209" t="str">
        <f>IF(Totaalblad!C7=0," ",Totaalblad!C7)</f>
        <v xml:space="preserve"> </v>
      </c>
      <c r="D10" s="210"/>
      <c r="E10" s="210"/>
      <c r="F10" s="210"/>
      <c r="G10" s="210"/>
      <c r="H10" s="210"/>
      <c r="I10" s="210"/>
      <c r="J10" s="210"/>
    </row>
    <row r="11" spans="1:10" ht="19.5" customHeight="1" x14ac:dyDescent="0.25">
      <c r="A11" s="207" t="s">
        <v>9</v>
      </c>
      <c r="B11" s="208"/>
      <c r="C11" s="209" t="str">
        <f>IF(Totaalblad!C8=0," ",Totaalblad!C8)</f>
        <v xml:space="preserve"> </v>
      </c>
      <c r="D11" s="210"/>
      <c r="E11" s="210"/>
      <c r="F11" s="210"/>
      <c r="G11" s="210"/>
      <c r="H11" s="210"/>
      <c r="I11" s="210"/>
      <c r="J11" s="210"/>
    </row>
    <row r="12" spans="1:10" ht="19.5" customHeight="1" x14ac:dyDescent="0.25">
      <c r="A12" s="211" t="s">
        <v>24</v>
      </c>
      <c r="B12" s="212"/>
      <c r="C12" s="209" t="str">
        <f>IF(Totaalblad!C9=0," ",Totaalblad!C9)</f>
        <v xml:space="preserve"> </v>
      </c>
      <c r="D12" s="210"/>
      <c r="E12" s="210"/>
      <c r="F12" s="210"/>
      <c r="G12" s="210"/>
      <c r="H12" s="210"/>
      <c r="I12" s="210"/>
      <c r="J12" s="210"/>
    </row>
    <row r="13" spans="1:10" ht="19.5" customHeight="1" x14ac:dyDescent="0.25">
      <c r="A13" s="207" t="s">
        <v>8</v>
      </c>
      <c r="B13" s="208"/>
      <c r="C13" s="209" t="str">
        <f>IF(Totaalblad!C10=0," ",Totaalblad!C10)</f>
        <v xml:space="preserve"> </v>
      </c>
      <c r="D13" s="210"/>
      <c r="E13" s="210"/>
      <c r="F13" s="210"/>
      <c r="G13" s="210"/>
      <c r="H13" s="210"/>
      <c r="I13" s="210"/>
      <c r="J13" s="210"/>
    </row>
    <row r="14" spans="1:10" ht="19.5" customHeight="1" x14ac:dyDescent="0.25">
      <c r="A14" s="207" t="s">
        <v>7</v>
      </c>
      <c r="B14" s="208"/>
      <c r="C14" s="209" t="str">
        <f>IF(Totaalblad!C11=0," ",Totaalblad!C11)</f>
        <v xml:space="preserve"> </v>
      </c>
      <c r="D14" s="210"/>
      <c r="E14" s="210"/>
      <c r="F14" s="210"/>
      <c r="G14" s="210"/>
      <c r="H14" s="210"/>
      <c r="I14" s="210"/>
      <c r="J14" s="210"/>
    </row>
    <row r="15" spans="1:10" x14ac:dyDescent="0.25">
      <c r="C15" s="5"/>
      <c r="D15" s="5"/>
      <c r="E15" s="5"/>
      <c r="F15" s="5"/>
      <c r="G15" s="5"/>
      <c r="H15" s="5"/>
      <c r="I15" s="5"/>
      <c r="J15" s="5"/>
    </row>
    <row r="16" spans="1:10" s="2" customFormat="1" ht="24" customHeight="1" x14ac:dyDescent="0.25">
      <c r="A16" s="19"/>
      <c r="B16" s="19"/>
      <c r="C16" s="19"/>
      <c r="D16" s="19"/>
      <c r="E16" s="19"/>
      <c r="F16" s="19"/>
      <c r="G16" s="19"/>
      <c r="H16" s="19"/>
      <c r="I16" s="19"/>
      <c r="J16" s="20"/>
    </row>
    <row r="17" spans="1:67" s="7" customFormat="1" ht="33" customHeight="1" x14ac:dyDescent="0.25">
      <c r="A17" s="215" t="s">
        <v>177</v>
      </c>
      <c r="B17" s="215"/>
      <c r="C17" s="215"/>
      <c r="D17" s="215"/>
      <c r="E17" s="215"/>
      <c r="F17" s="215"/>
      <c r="G17" s="215"/>
      <c r="H17" s="215"/>
      <c r="I17" s="215"/>
      <c r="J17" s="21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25">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25">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25">
      <c r="A20" s="9"/>
      <c r="B20" s="216" t="s">
        <v>48</v>
      </c>
      <c r="C20" s="216"/>
      <c r="D20" s="216"/>
      <c r="E20" s="216"/>
      <c r="F20" s="10" t="s">
        <v>0</v>
      </c>
      <c r="G20" s="10" t="s">
        <v>6</v>
      </c>
      <c r="H20" s="101" t="s">
        <v>5</v>
      </c>
      <c r="I20" s="18" t="s">
        <v>4</v>
      </c>
      <c r="J20" s="12" t="s">
        <v>178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25">
      <c r="A21" s="43"/>
      <c r="B21" s="155" t="s">
        <v>49</v>
      </c>
      <c r="C21" s="155"/>
      <c r="D21" s="155"/>
      <c r="E21" s="155"/>
      <c r="F21" s="38" t="s">
        <v>50</v>
      </c>
      <c r="G21" s="39" t="s">
        <v>34</v>
      </c>
      <c r="H21" s="40"/>
      <c r="I21" s="87">
        <v>220.1</v>
      </c>
      <c r="J21" s="121">
        <f>+H21*I21</f>
        <v>0</v>
      </c>
    </row>
    <row r="22" spans="1:67" ht="20.25" customHeight="1" x14ac:dyDescent="0.25">
      <c r="A22" s="43"/>
      <c r="B22" s="160" t="s">
        <v>3</v>
      </c>
      <c r="C22" s="160"/>
      <c r="D22" s="160"/>
      <c r="E22" s="160"/>
      <c r="F22" s="45"/>
      <c r="G22" s="46"/>
      <c r="H22" s="47"/>
      <c r="I22" s="48"/>
      <c r="J22" s="49">
        <f>SUM(J21:J21)</f>
        <v>0</v>
      </c>
    </row>
    <row r="23" spans="1:67" x14ac:dyDescent="0.25">
      <c r="A23" s="50"/>
      <c r="B23" s="51"/>
      <c r="C23" s="52"/>
      <c r="D23" s="52"/>
      <c r="E23" s="52"/>
      <c r="F23" s="52"/>
      <c r="G23" s="53"/>
      <c r="H23" s="52"/>
      <c r="I23" s="54"/>
      <c r="J23" s="52"/>
    </row>
    <row r="24" spans="1:67" s="8" customFormat="1" ht="20.25" customHeight="1" x14ac:dyDescent="0.25">
      <c r="A24" s="55"/>
      <c r="B24" s="156" t="s">
        <v>27</v>
      </c>
      <c r="C24" s="156"/>
      <c r="D24" s="156"/>
      <c r="E24" s="156"/>
      <c r="F24" s="100" t="s">
        <v>0</v>
      </c>
      <c r="G24" s="100" t="s">
        <v>6</v>
      </c>
      <c r="H24" s="100" t="s">
        <v>5</v>
      </c>
      <c r="I24" s="103" t="s">
        <v>4</v>
      </c>
      <c r="J24" s="111" t="s">
        <v>178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25">
      <c r="A25" s="43"/>
      <c r="B25" s="155" t="s">
        <v>51</v>
      </c>
      <c r="C25" s="155"/>
      <c r="D25" s="155"/>
      <c r="E25" s="155"/>
      <c r="F25" s="38" t="s">
        <v>28</v>
      </c>
      <c r="G25" s="39" t="s">
        <v>34</v>
      </c>
      <c r="H25" s="40"/>
      <c r="I25" s="87">
        <v>243.96</v>
      </c>
      <c r="J25" s="121">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25">
      <c r="A26" s="43"/>
      <c r="B26" s="155" t="s">
        <v>51</v>
      </c>
      <c r="C26" s="155"/>
      <c r="D26" s="155"/>
      <c r="E26" s="155"/>
      <c r="F26" s="38" t="s">
        <v>29</v>
      </c>
      <c r="G26" s="39" t="s">
        <v>52</v>
      </c>
      <c r="H26" s="40"/>
      <c r="I26" s="87">
        <v>58.39</v>
      </c>
      <c r="J26" s="121">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25">
      <c r="A27" s="43"/>
      <c r="B27" s="155" t="s">
        <v>53</v>
      </c>
      <c r="C27" s="155"/>
      <c r="D27" s="155"/>
      <c r="E27" s="155"/>
      <c r="F27" s="38" t="s">
        <v>30</v>
      </c>
      <c r="G27" s="39" t="s">
        <v>34</v>
      </c>
      <c r="H27" s="40"/>
      <c r="I27" s="87">
        <v>347.05</v>
      </c>
      <c r="J27" s="121">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25">
      <c r="A28" s="43"/>
      <c r="B28" s="155" t="s">
        <v>53</v>
      </c>
      <c r="C28" s="155"/>
      <c r="D28" s="155"/>
      <c r="E28" s="155"/>
      <c r="F28" s="38" t="s">
        <v>31</v>
      </c>
      <c r="G28" s="39" t="s">
        <v>52</v>
      </c>
      <c r="H28" s="40"/>
      <c r="I28" s="87">
        <v>87.96</v>
      </c>
      <c r="J28" s="121">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25">
      <c r="A29" s="43"/>
      <c r="B29" s="160" t="s">
        <v>3</v>
      </c>
      <c r="C29" s="160"/>
      <c r="D29" s="160"/>
      <c r="E29" s="160"/>
      <c r="F29" s="45"/>
      <c r="G29" s="46"/>
      <c r="H29" s="58"/>
      <c r="I29" s="48"/>
      <c r="J29" s="49">
        <f>SUM(J25:J28)</f>
        <v>0</v>
      </c>
    </row>
    <row r="30" spans="1:67" x14ac:dyDescent="0.25">
      <c r="A30" s="52"/>
      <c r="B30" s="52"/>
      <c r="C30" s="52"/>
      <c r="D30" s="52"/>
      <c r="E30" s="52"/>
      <c r="F30" s="52"/>
      <c r="G30" s="52"/>
      <c r="H30" s="52"/>
      <c r="I30" s="52"/>
      <c r="J30" s="52"/>
    </row>
    <row r="31" spans="1:67" s="8" customFormat="1" ht="20.25" customHeight="1" x14ac:dyDescent="0.25">
      <c r="A31" s="55"/>
      <c r="B31" s="156" t="s">
        <v>32</v>
      </c>
      <c r="C31" s="156"/>
      <c r="D31" s="156"/>
      <c r="E31" s="156"/>
      <c r="F31" s="100" t="s">
        <v>0</v>
      </c>
      <c r="G31" s="100" t="s">
        <v>6</v>
      </c>
      <c r="H31" s="100" t="s">
        <v>5</v>
      </c>
      <c r="I31" s="103" t="s">
        <v>4</v>
      </c>
      <c r="J31" s="111" t="s">
        <v>178</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25">
      <c r="A32" s="43"/>
      <c r="B32" s="155" t="s">
        <v>32</v>
      </c>
      <c r="C32" s="155"/>
      <c r="D32" s="155"/>
      <c r="E32" s="155"/>
      <c r="F32" s="38" t="s">
        <v>33</v>
      </c>
      <c r="G32" s="39" t="s">
        <v>34</v>
      </c>
      <c r="H32" s="40"/>
      <c r="I32" s="87">
        <v>57.12</v>
      </c>
      <c r="J32" s="121">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25">
      <c r="A33" s="43"/>
      <c r="B33" s="160" t="s">
        <v>3</v>
      </c>
      <c r="C33" s="160"/>
      <c r="D33" s="160"/>
      <c r="E33" s="160"/>
      <c r="F33" s="45"/>
      <c r="G33" s="46"/>
      <c r="H33" s="47"/>
      <c r="I33" s="48"/>
      <c r="J33" s="49">
        <f>SUM(J32:J32)</f>
        <v>0</v>
      </c>
    </row>
    <row r="34" spans="1:67" x14ac:dyDescent="0.25">
      <c r="A34" s="52"/>
      <c r="B34" s="52"/>
      <c r="C34" s="52"/>
      <c r="D34" s="52"/>
      <c r="E34" s="52"/>
      <c r="F34" s="52"/>
      <c r="G34" s="52"/>
      <c r="H34" s="52"/>
      <c r="I34" s="52"/>
      <c r="J34" s="52"/>
    </row>
    <row r="35" spans="1:67" s="8" customFormat="1" ht="20.25" customHeight="1" x14ac:dyDescent="0.25">
      <c r="A35" s="55"/>
      <c r="B35" s="156" t="s">
        <v>54</v>
      </c>
      <c r="C35" s="156"/>
      <c r="D35" s="156"/>
      <c r="E35" s="156"/>
      <c r="F35" s="100" t="s">
        <v>0</v>
      </c>
      <c r="G35" s="100" t="s">
        <v>6</v>
      </c>
      <c r="H35" s="100" t="s">
        <v>5</v>
      </c>
      <c r="I35" s="103" t="s">
        <v>4</v>
      </c>
      <c r="J35" s="111" t="s">
        <v>178</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25">
      <c r="A36" s="43"/>
      <c r="B36" s="155" t="s">
        <v>54</v>
      </c>
      <c r="C36" s="155"/>
      <c r="D36" s="155"/>
      <c r="E36" s="155"/>
      <c r="F36" s="38" t="s">
        <v>55</v>
      </c>
      <c r="G36" s="39" t="s">
        <v>34</v>
      </c>
      <c r="H36" s="40"/>
      <c r="I36" s="87">
        <v>121.1</v>
      </c>
      <c r="J36" s="121">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25">
      <c r="A37" s="43"/>
      <c r="B37" s="160" t="s">
        <v>3</v>
      </c>
      <c r="C37" s="160"/>
      <c r="D37" s="160"/>
      <c r="E37" s="160"/>
      <c r="F37" s="45"/>
      <c r="G37" s="46"/>
      <c r="H37" s="58"/>
      <c r="I37" s="48"/>
      <c r="J37" s="49">
        <f>SUM(J36:J36)</f>
        <v>0</v>
      </c>
    </row>
    <row r="38" spans="1:67" x14ac:dyDescent="0.25">
      <c r="A38" s="52"/>
      <c r="B38" s="52"/>
      <c r="C38" s="52"/>
      <c r="D38" s="52"/>
      <c r="E38" s="52"/>
      <c r="F38" s="52"/>
      <c r="G38" s="52"/>
      <c r="H38" s="52"/>
      <c r="I38" s="52"/>
      <c r="J38" s="52"/>
    </row>
    <row r="39" spans="1:67" s="8" customFormat="1" ht="20.25" customHeight="1" x14ac:dyDescent="0.25">
      <c r="A39" s="55"/>
      <c r="B39" s="156" t="s">
        <v>56</v>
      </c>
      <c r="C39" s="156"/>
      <c r="D39" s="156"/>
      <c r="E39" s="156"/>
      <c r="F39" s="100" t="s">
        <v>0</v>
      </c>
      <c r="G39" s="100" t="s">
        <v>6</v>
      </c>
      <c r="H39" s="100" t="s">
        <v>5</v>
      </c>
      <c r="I39" s="103" t="s">
        <v>4</v>
      </c>
      <c r="J39" s="111" t="s">
        <v>178</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25">
      <c r="A40" s="43"/>
      <c r="B40" s="155" t="s">
        <v>56</v>
      </c>
      <c r="C40" s="155"/>
      <c r="D40" s="155"/>
      <c r="E40" s="155"/>
      <c r="F40" s="38" t="s">
        <v>57</v>
      </c>
      <c r="G40" s="39" t="s">
        <v>34</v>
      </c>
      <c r="H40" s="40"/>
      <c r="I40" s="87">
        <v>159.66</v>
      </c>
      <c r="J40" s="121">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ht="20.25" customHeight="1" x14ac:dyDescent="0.25">
      <c r="A41" s="43"/>
      <c r="B41" s="160" t="s">
        <v>3</v>
      </c>
      <c r="C41" s="160"/>
      <c r="D41" s="160"/>
      <c r="E41" s="160"/>
      <c r="F41" s="45"/>
      <c r="G41" s="46"/>
      <c r="H41" s="58"/>
      <c r="I41" s="48"/>
      <c r="J41" s="49">
        <f>SUM(J40:J40)</f>
        <v>0</v>
      </c>
    </row>
    <row r="42" spans="1:67" x14ac:dyDescent="0.25">
      <c r="A42" s="52"/>
      <c r="B42" s="52"/>
      <c r="C42" s="52"/>
      <c r="D42" s="52"/>
      <c r="E42" s="52"/>
      <c r="F42" s="52"/>
      <c r="G42" s="52"/>
      <c r="H42" s="52"/>
      <c r="I42" s="52"/>
      <c r="J42" s="52"/>
    </row>
    <row r="43" spans="1:67" s="8" customFormat="1" ht="32.25" customHeight="1" x14ac:dyDescent="0.25">
      <c r="A43" s="55"/>
      <c r="B43" s="204" t="s">
        <v>58</v>
      </c>
      <c r="C43" s="204"/>
      <c r="D43" s="204"/>
      <c r="E43" s="204"/>
      <c r="F43" s="100" t="s">
        <v>0</v>
      </c>
      <c r="G43" s="100" t="s">
        <v>6</v>
      </c>
      <c r="H43" s="100" t="s">
        <v>5</v>
      </c>
      <c r="I43" s="103" t="s">
        <v>4</v>
      </c>
      <c r="J43" s="111" t="s">
        <v>178</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8" customFormat="1" ht="20.25" customHeight="1" x14ac:dyDescent="0.25">
      <c r="A44" s="43"/>
      <c r="B44" s="155" t="s">
        <v>59</v>
      </c>
      <c r="C44" s="155"/>
      <c r="D44" s="155"/>
      <c r="E44" s="155"/>
      <c r="F44" s="38" t="s">
        <v>60</v>
      </c>
      <c r="G44" s="39" t="s">
        <v>52</v>
      </c>
      <c r="H44" s="40"/>
      <c r="I44" s="87">
        <v>102.06</v>
      </c>
      <c r="J44" s="121">
        <f>+H44*I44</f>
        <v>0</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25">
      <c r="A45" s="43"/>
      <c r="B45" s="155" t="s">
        <v>61</v>
      </c>
      <c r="C45" s="155"/>
      <c r="D45" s="155"/>
      <c r="E45" s="155"/>
      <c r="F45" s="38" t="s">
        <v>62</v>
      </c>
      <c r="G45" s="39" t="s">
        <v>52</v>
      </c>
      <c r="H45" s="40"/>
      <c r="I45" s="87">
        <v>102.06</v>
      </c>
      <c r="J45" s="44">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25">
      <c r="A46" s="43"/>
      <c r="B46" s="160" t="s">
        <v>3</v>
      </c>
      <c r="C46" s="160"/>
      <c r="D46" s="160"/>
      <c r="E46" s="160"/>
      <c r="F46" s="45"/>
      <c r="G46" s="46"/>
      <c r="H46" s="58"/>
      <c r="I46" s="48"/>
      <c r="J46" s="49">
        <f>SUM(J44:J45)</f>
        <v>0</v>
      </c>
    </row>
    <row r="47" spans="1:67" x14ac:dyDescent="0.25">
      <c r="A47" s="52"/>
      <c r="B47" s="52"/>
      <c r="C47" s="52"/>
      <c r="D47" s="52"/>
      <c r="E47" s="52"/>
      <c r="F47" s="52"/>
      <c r="G47" s="52"/>
      <c r="H47" s="52"/>
      <c r="I47" s="52"/>
      <c r="J47" s="52"/>
    </row>
    <row r="48" spans="1:67" s="8" customFormat="1" ht="32.25" customHeight="1" x14ac:dyDescent="0.25">
      <c r="A48" s="55"/>
      <c r="B48" s="156" t="s">
        <v>63</v>
      </c>
      <c r="C48" s="156"/>
      <c r="D48" s="156"/>
      <c r="E48" s="156"/>
      <c r="F48" s="100" t="s">
        <v>0</v>
      </c>
      <c r="G48" s="100" t="s">
        <v>112</v>
      </c>
      <c r="H48" s="100" t="s">
        <v>113</v>
      </c>
      <c r="I48" s="59" t="s">
        <v>114</v>
      </c>
      <c r="J48" s="111" t="s">
        <v>179</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25">
      <c r="A49" s="43"/>
      <c r="B49" s="155" t="s">
        <v>133</v>
      </c>
      <c r="C49" s="155"/>
      <c r="D49" s="155"/>
      <c r="E49" s="155"/>
      <c r="F49" s="38" t="s">
        <v>64</v>
      </c>
      <c r="G49" s="87">
        <v>4221.6000000000004</v>
      </c>
      <c r="H49" s="87">
        <f>G49/10</f>
        <v>422.16</v>
      </c>
      <c r="I49" s="60"/>
      <c r="J49" s="8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25">
      <c r="A50" s="43"/>
      <c r="B50" s="155" t="s">
        <v>134</v>
      </c>
      <c r="C50" s="155"/>
      <c r="D50" s="155"/>
      <c r="E50" s="155"/>
      <c r="F50" s="38" t="s">
        <v>64</v>
      </c>
      <c r="G50" s="87">
        <v>4421.7</v>
      </c>
      <c r="H50" s="87">
        <f t="shared" ref="H50:H59" si="0">G50/10</f>
        <v>442.16999999999996</v>
      </c>
      <c r="I50" s="60"/>
      <c r="J50" s="89">
        <f t="shared" ref="J50:J59" si="1">+H50*I50</f>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25">
      <c r="A51" s="43"/>
      <c r="B51" s="155" t="s">
        <v>184</v>
      </c>
      <c r="C51" s="155"/>
      <c r="D51" s="155"/>
      <c r="E51" s="155"/>
      <c r="F51" s="38" t="s">
        <v>64</v>
      </c>
      <c r="G51" s="87">
        <v>4714.3999999999996</v>
      </c>
      <c r="H51" s="87">
        <f t="shared" si="0"/>
        <v>471.43999999999994</v>
      </c>
      <c r="I51" s="60"/>
      <c r="J51" s="8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25">
      <c r="A52" s="43"/>
      <c r="B52" s="155" t="s">
        <v>135</v>
      </c>
      <c r="C52" s="155"/>
      <c r="D52" s="155"/>
      <c r="E52" s="155"/>
      <c r="F52" s="38" t="s">
        <v>66</v>
      </c>
      <c r="G52" s="87">
        <v>8443.2000000000007</v>
      </c>
      <c r="H52" s="87">
        <f t="shared" si="0"/>
        <v>844.32</v>
      </c>
      <c r="I52" s="60"/>
      <c r="J52" s="8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25">
      <c r="A53" s="43"/>
      <c r="B53" s="155" t="s">
        <v>136</v>
      </c>
      <c r="C53" s="155"/>
      <c r="D53" s="155"/>
      <c r="E53" s="155"/>
      <c r="F53" s="38" t="s">
        <v>66</v>
      </c>
      <c r="G53" s="87">
        <v>8843.4</v>
      </c>
      <c r="H53" s="87">
        <f t="shared" si="0"/>
        <v>884.33999999999992</v>
      </c>
      <c r="I53" s="60"/>
      <c r="J53" s="8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25">
      <c r="A54" s="43"/>
      <c r="B54" s="155" t="s">
        <v>183</v>
      </c>
      <c r="C54" s="155"/>
      <c r="D54" s="155"/>
      <c r="E54" s="155"/>
      <c r="F54" s="38" t="s">
        <v>66</v>
      </c>
      <c r="G54" s="87">
        <v>9428.7999999999993</v>
      </c>
      <c r="H54" s="87">
        <f t="shared" si="0"/>
        <v>942.87999999999988</v>
      </c>
      <c r="I54" s="60"/>
      <c r="J54" s="8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25">
      <c r="A55" s="43"/>
      <c r="B55" s="155" t="s">
        <v>137</v>
      </c>
      <c r="C55" s="155"/>
      <c r="D55" s="155"/>
      <c r="E55" s="155"/>
      <c r="F55" s="38" t="s">
        <v>67</v>
      </c>
      <c r="G55" s="87">
        <v>16886.400000000001</v>
      </c>
      <c r="H55" s="87">
        <f t="shared" si="0"/>
        <v>1688.64</v>
      </c>
      <c r="I55" s="60"/>
      <c r="J55" s="8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25">
      <c r="A56" s="43"/>
      <c r="B56" s="155" t="s">
        <v>138</v>
      </c>
      <c r="C56" s="155"/>
      <c r="D56" s="155"/>
      <c r="E56" s="155"/>
      <c r="F56" s="61" t="s">
        <v>67</v>
      </c>
      <c r="G56" s="87">
        <v>17686.8</v>
      </c>
      <c r="H56" s="87">
        <f t="shared" si="0"/>
        <v>1768.6799999999998</v>
      </c>
      <c r="I56" s="62"/>
      <c r="J56" s="8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8" customFormat="1" ht="20.25" customHeight="1" x14ac:dyDescent="0.25">
      <c r="A57" s="43"/>
      <c r="B57" s="155" t="s">
        <v>182</v>
      </c>
      <c r="C57" s="155"/>
      <c r="D57" s="155"/>
      <c r="E57" s="155"/>
      <c r="F57" s="61" t="s">
        <v>67</v>
      </c>
      <c r="G57" s="87">
        <v>18857.7</v>
      </c>
      <c r="H57" s="87">
        <f t="shared" si="0"/>
        <v>1885.77</v>
      </c>
      <c r="I57" s="62"/>
      <c r="J57" s="89">
        <f t="shared" si="1"/>
        <v>0</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8" customFormat="1" ht="20.25" customHeight="1" x14ac:dyDescent="0.25">
      <c r="A58" s="43"/>
      <c r="B58" s="155" t="s">
        <v>139</v>
      </c>
      <c r="C58" s="155"/>
      <c r="D58" s="155"/>
      <c r="E58" s="155"/>
      <c r="F58" s="61" t="s">
        <v>140</v>
      </c>
      <c r="G58" s="87">
        <v>26530.400000000001</v>
      </c>
      <c r="H58" s="87">
        <f t="shared" si="0"/>
        <v>2653.04</v>
      </c>
      <c r="I58" s="62"/>
      <c r="J58" s="89">
        <f t="shared" si="1"/>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8" customFormat="1" ht="20.25" customHeight="1" x14ac:dyDescent="0.25">
      <c r="A59" s="43"/>
      <c r="B59" s="155" t="s">
        <v>181</v>
      </c>
      <c r="C59" s="155"/>
      <c r="D59" s="155"/>
      <c r="E59" s="155"/>
      <c r="F59" s="61" t="s">
        <v>140</v>
      </c>
      <c r="G59" s="87">
        <v>28286.7</v>
      </c>
      <c r="H59" s="87">
        <f t="shared" si="0"/>
        <v>2828.67</v>
      </c>
      <c r="I59" s="62"/>
      <c r="J59" s="89">
        <f t="shared" si="1"/>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ht="20.25" customHeight="1" x14ac:dyDescent="0.25">
      <c r="A60" s="43"/>
      <c r="B60" s="160" t="s">
        <v>3</v>
      </c>
      <c r="C60" s="160"/>
      <c r="D60" s="160"/>
      <c r="E60" s="160"/>
      <c r="F60" s="45"/>
      <c r="G60" s="46"/>
      <c r="H60" s="47"/>
      <c r="I60" s="63"/>
      <c r="J60" s="49">
        <f>SUM(J49:J59)</f>
        <v>0</v>
      </c>
    </row>
    <row r="61" spans="1:67" x14ac:dyDescent="0.25">
      <c r="A61" s="52"/>
      <c r="B61" s="52"/>
      <c r="C61" s="52"/>
      <c r="D61" s="52"/>
      <c r="E61" s="52"/>
      <c r="F61" s="52"/>
      <c r="G61" s="52"/>
      <c r="H61" s="52"/>
      <c r="I61" s="52"/>
      <c r="J61" s="52"/>
    </row>
    <row r="62" spans="1:67" s="8" customFormat="1" ht="33" customHeight="1" x14ac:dyDescent="0.25">
      <c r="A62" s="55"/>
      <c r="B62" s="156" t="s">
        <v>68</v>
      </c>
      <c r="C62" s="156"/>
      <c r="D62" s="156"/>
      <c r="E62" s="156"/>
      <c r="F62" s="100" t="s">
        <v>0</v>
      </c>
      <c r="G62" s="100" t="s">
        <v>112</v>
      </c>
      <c r="H62" s="100" t="s">
        <v>113</v>
      </c>
      <c r="I62" s="59" t="s">
        <v>114</v>
      </c>
      <c r="J62" s="111" t="s">
        <v>179</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8" customFormat="1" ht="20.25" customHeight="1" x14ac:dyDescent="0.25">
      <c r="A63" s="43"/>
      <c r="B63" s="155" t="s">
        <v>124</v>
      </c>
      <c r="C63" s="155"/>
      <c r="D63" s="155"/>
      <c r="E63" s="155"/>
      <c r="F63" s="38" t="s">
        <v>69</v>
      </c>
      <c r="G63" s="87">
        <v>3581.4</v>
      </c>
      <c r="H63" s="87">
        <f t="shared" ref="H63:H74" si="2">G63/12</f>
        <v>298.45</v>
      </c>
      <c r="I63" s="60"/>
      <c r="J63" s="89">
        <f>+H63*I63</f>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8" customFormat="1" ht="20.25" customHeight="1" x14ac:dyDescent="0.25">
      <c r="A64" s="43"/>
      <c r="B64" s="155" t="s">
        <v>125</v>
      </c>
      <c r="C64" s="155"/>
      <c r="D64" s="155"/>
      <c r="E64" s="155"/>
      <c r="F64" s="38" t="s">
        <v>69</v>
      </c>
      <c r="G64" s="87">
        <v>3751.2</v>
      </c>
      <c r="H64" s="87">
        <f t="shared" si="2"/>
        <v>312.59999999999997</v>
      </c>
      <c r="I64" s="60"/>
      <c r="J64" s="89">
        <f>+H64*I64</f>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8" customFormat="1" ht="20.25" customHeight="1" x14ac:dyDescent="0.25">
      <c r="A65" s="43"/>
      <c r="B65" s="155" t="s">
        <v>185</v>
      </c>
      <c r="C65" s="155"/>
      <c r="D65" s="155"/>
      <c r="E65" s="155"/>
      <c r="F65" s="38" t="s">
        <v>69</v>
      </c>
      <c r="G65" s="87">
        <v>3999.48</v>
      </c>
      <c r="H65" s="87">
        <f t="shared" si="2"/>
        <v>333.29</v>
      </c>
      <c r="I65" s="60"/>
      <c r="J65" s="89">
        <f>+H65*I65</f>
        <v>0</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8" customFormat="1" ht="20.25" customHeight="1" x14ac:dyDescent="0.25">
      <c r="A66" s="43"/>
      <c r="B66" s="155" t="s">
        <v>126</v>
      </c>
      <c r="C66" s="155"/>
      <c r="D66" s="155"/>
      <c r="E66" s="155"/>
      <c r="F66" s="38" t="s">
        <v>70</v>
      </c>
      <c r="G66" s="87">
        <v>9521.76</v>
      </c>
      <c r="H66" s="87">
        <f t="shared" si="2"/>
        <v>793.48</v>
      </c>
      <c r="I66" s="60"/>
      <c r="J66" s="89">
        <f t="shared" ref="J66:J74" si="3">+H66*I66</f>
        <v>0</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8" customFormat="1" ht="20.25" customHeight="1" x14ac:dyDescent="0.25">
      <c r="A67" s="43"/>
      <c r="B67" s="155" t="s">
        <v>127</v>
      </c>
      <c r="C67" s="155"/>
      <c r="D67" s="155"/>
      <c r="E67" s="155"/>
      <c r="F67" s="38" t="s">
        <v>70</v>
      </c>
      <c r="G67" s="87">
        <v>9973.08</v>
      </c>
      <c r="H67" s="87">
        <f t="shared" si="2"/>
        <v>831.09</v>
      </c>
      <c r="I67" s="60"/>
      <c r="J67" s="89">
        <f t="shared" si="3"/>
        <v>0</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8" customFormat="1" ht="20.25" customHeight="1" x14ac:dyDescent="0.25">
      <c r="A68" s="43"/>
      <c r="B68" s="155" t="s">
        <v>186</v>
      </c>
      <c r="C68" s="155"/>
      <c r="D68" s="155"/>
      <c r="E68" s="155"/>
      <c r="F68" s="38" t="s">
        <v>70</v>
      </c>
      <c r="G68" s="87">
        <v>10633.32</v>
      </c>
      <c r="H68" s="87">
        <f t="shared" si="2"/>
        <v>886.11</v>
      </c>
      <c r="I68" s="60"/>
      <c r="J68" s="89">
        <f t="shared" si="3"/>
        <v>0</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8" customFormat="1" ht="20.25" customHeight="1" x14ac:dyDescent="0.25">
      <c r="A69" s="43"/>
      <c r="B69" s="155" t="s">
        <v>131</v>
      </c>
      <c r="C69" s="155"/>
      <c r="D69" s="155"/>
      <c r="E69" s="155"/>
      <c r="F69" s="38" t="s">
        <v>71</v>
      </c>
      <c r="G69" s="87">
        <v>30875.4</v>
      </c>
      <c r="H69" s="87">
        <f t="shared" si="2"/>
        <v>2572.9500000000003</v>
      </c>
      <c r="I69" s="60"/>
      <c r="J69" s="89">
        <f t="shared" si="3"/>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8" customFormat="1" ht="20.25" customHeight="1" x14ac:dyDescent="0.25">
      <c r="A70" s="43"/>
      <c r="B70" s="155" t="s">
        <v>189</v>
      </c>
      <c r="C70" s="155"/>
      <c r="D70" s="155"/>
      <c r="E70" s="155"/>
      <c r="F70" s="38" t="s">
        <v>71</v>
      </c>
      <c r="G70" s="87">
        <v>32338.89</v>
      </c>
      <c r="H70" s="87">
        <f t="shared" si="2"/>
        <v>2694.9074999999998</v>
      </c>
      <c r="I70" s="60"/>
      <c r="J70" s="89">
        <f t="shared" si="3"/>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8" customFormat="1" ht="20.25" customHeight="1" x14ac:dyDescent="0.25">
      <c r="A71" s="43"/>
      <c r="B71" s="155" t="s">
        <v>129</v>
      </c>
      <c r="C71" s="155"/>
      <c r="D71" s="155"/>
      <c r="E71" s="155"/>
      <c r="F71" s="38" t="s">
        <v>128</v>
      </c>
      <c r="G71" s="87">
        <v>7504.68</v>
      </c>
      <c r="H71" s="87">
        <f t="shared" si="2"/>
        <v>625.39</v>
      </c>
      <c r="I71" s="65"/>
      <c r="J71" s="89">
        <f t="shared" si="3"/>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8" customFormat="1" ht="20.25" customHeight="1" x14ac:dyDescent="0.25">
      <c r="A72" s="43"/>
      <c r="B72" s="155" t="s">
        <v>187</v>
      </c>
      <c r="C72" s="155"/>
      <c r="D72" s="155"/>
      <c r="E72" s="155"/>
      <c r="F72" s="38" t="s">
        <v>128</v>
      </c>
      <c r="G72" s="87">
        <v>8001.48</v>
      </c>
      <c r="H72" s="87">
        <f t="shared" si="2"/>
        <v>666.79</v>
      </c>
      <c r="I72" s="65"/>
      <c r="J72" s="89">
        <f t="shared" si="3"/>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8" customFormat="1" ht="20.25" customHeight="1" x14ac:dyDescent="0.25">
      <c r="A73" s="43"/>
      <c r="B73" s="66" t="s">
        <v>130</v>
      </c>
      <c r="C73" s="66"/>
      <c r="D73" s="66"/>
      <c r="E73" s="66"/>
      <c r="F73" s="38" t="s">
        <v>132</v>
      </c>
      <c r="G73" s="87">
        <v>20207.16</v>
      </c>
      <c r="H73" s="87">
        <f t="shared" si="2"/>
        <v>1683.93</v>
      </c>
      <c r="I73" s="65"/>
      <c r="J73" s="89">
        <f t="shared" si="3"/>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8" customFormat="1" ht="20.25" customHeight="1" x14ac:dyDescent="0.25">
      <c r="A74" s="43"/>
      <c r="B74" s="66" t="s">
        <v>188</v>
      </c>
      <c r="C74" s="66"/>
      <c r="D74" s="66"/>
      <c r="E74" s="66"/>
      <c r="F74" s="38" t="s">
        <v>132</v>
      </c>
      <c r="G74" s="87">
        <v>21443.88</v>
      </c>
      <c r="H74" s="87">
        <f t="shared" si="2"/>
        <v>1786.99</v>
      </c>
      <c r="I74" s="65"/>
      <c r="J74" s="89">
        <f t="shared" si="3"/>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ht="20.25" customHeight="1" x14ac:dyDescent="0.25">
      <c r="A75" s="43"/>
      <c r="B75" s="160" t="s">
        <v>3</v>
      </c>
      <c r="C75" s="160"/>
      <c r="D75" s="160"/>
      <c r="E75" s="160"/>
      <c r="F75" s="45"/>
      <c r="G75" s="46"/>
      <c r="H75" s="47"/>
      <c r="I75" s="63"/>
      <c r="J75" s="49">
        <f>SUM(J63:J74)</f>
        <v>0</v>
      </c>
    </row>
    <row r="76" spans="1:67" x14ac:dyDescent="0.25">
      <c r="A76" s="52"/>
      <c r="B76" s="52"/>
      <c r="C76" s="52"/>
      <c r="D76" s="52"/>
      <c r="E76" s="52"/>
      <c r="F76" s="52"/>
      <c r="G76" s="52"/>
      <c r="H76" s="52"/>
      <c r="I76" s="52"/>
      <c r="J76" s="52"/>
    </row>
    <row r="77" spans="1:67" ht="32.25" customHeight="1" x14ac:dyDescent="0.25">
      <c r="A77" s="55"/>
      <c r="B77" s="156" t="s">
        <v>72</v>
      </c>
      <c r="C77" s="156"/>
      <c r="D77" s="156"/>
      <c r="E77" s="156"/>
      <c r="F77" s="100" t="s">
        <v>0</v>
      </c>
      <c r="G77" s="100" t="s">
        <v>112</v>
      </c>
      <c r="H77" s="100" t="s">
        <v>113</v>
      </c>
      <c r="I77" s="59" t="s">
        <v>114</v>
      </c>
      <c r="J77" s="111" t="s">
        <v>179</v>
      </c>
    </row>
    <row r="78" spans="1:67" ht="19.149999999999999" customHeight="1" x14ac:dyDescent="0.25">
      <c r="A78" s="43"/>
      <c r="B78" s="155" t="s">
        <v>167</v>
      </c>
      <c r="C78" s="155"/>
      <c r="D78" s="155"/>
      <c r="E78" s="155"/>
      <c r="F78" s="38" t="s">
        <v>73</v>
      </c>
      <c r="G78" s="87">
        <v>1271.04</v>
      </c>
      <c r="H78" s="87">
        <f>G78/6</f>
        <v>211.84</v>
      </c>
      <c r="I78" s="40"/>
      <c r="J78" s="89">
        <f>+H78*I78</f>
        <v>0</v>
      </c>
    </row>
    <row r="79" spans="1:67" ht="19.149999999999999" customHeight="1" x14ac:dyDescent="0.25">
      <c r="A79" s="43"/>
      <c r="B79" s="155" t="s">
        <v>168</v>
      </c>
      <c r="C79" s="155"/>
      <c r="D79" s="155"/>
      <c r="E79" s="155"/>
      <c r="F79" s="61" t="s">
        <v>73</v>
      </c>
      <c r="G79" s="87">
        <v>1331.29</v>
      </c>
      <c r="H79" s="87">
        <f>G79/6</f>
        <v>221.88166666666666</v>
      </c>
      <c r="I79" s="40"/>
      <c r="J79" s="89">
        <f>+H79*I79</f>
        <v>0</v>
      </c>
    </row>
    <row r="80" spans="1:67" ht="19.149999999999999" customHeight="1" x14ac:dyDescent="0.25">
      <c r="A80" s="43"/>
      <c r="B80" s="155" t="s">
        <v>190</v>
      </c>
      <c r="C80" s="155"/>
      <c r="D80" s="155"/>
      <c r="E80" s="155"/>
      <c r="F80" s="61" t="s">
        <v>73</v>
      </c>
      <c r="G80" s="87">
        <v>1419.42</v>
      </c>
      <c r="H80" s="87">
        <f>G80/6</f>
        <v>236.57000000000002</v>
      </c>
      <c r="I80" s="40"/>
      <c r="J80" s="89">
        <f>+H80*I80</f>
        <v>0</v>
      </c>
    </row>
    <row r="81" spans="1:10" ht="15.75" x14ac:dyDescent="0.25">
      <c r="A81" s="43"/>
      <c r="B81" s="160" t="s">
        <v>3</v>
      </c>
      <c r="C81" s="160"/>
      <c r="D81" s="160"/>
      <c r="E81" s="160"/>
      <c r="F81" s="45"/>
      <c r="G81" s="46"/>
      <c r="H81" s="47"/>
      <c r="I81" s="48"/>
      <c r="J81" s="49">
        <f>SUM(J78:J80)</f>
        <v>0</v>
      </c>
    </row>
    <row r="82" spans="1:10" ht="15" customHeight="1" x14ac:dyDescent="0.25">
      <c r="A82" s="52"/>
      <c r="B82" s="52"/>
      <c r="C82" s="52"/>
      <c r="D82" s="52"/>
      <c r="E82" s="52"/>
      <c r="F82" s="52"/>
      <c r="G82" s="52"/>
      <c r="H82" s="52"/>
      <c r="I82" s="52"/>
      <c r="J82" s="52"/>
    </row>
    <row r="83" spans="1:10" ht="36" customHeight="1" x14ac:dyDescent="0.25">
      <c r="A83" s="55"/>
      <c r="B83" s="156" t="s">
        <v>74</v>
      </c>
      <c r="C83" s="156"/>
      <c r="D83" s="156"/>
      <c r="E83" s="156"/>
      <c r="F83" s="100" t="s">
        <v>0</v>
      </c>
      <c r="G83" s="106" t="s">
        <v>112</v>
      </c>
      <c r="H83" s="106" t="s">
        <v>113</v>
      </c>
      <c r="I83" s="59" t="s">
        <v>114</v>
      </c>
      <c r="J83" s="111" t="s">
        <v>179</v>
      </c>
    </row>
    <row r="84" spans="1:10" ht="19.899999999999999" customHeight="1" x14ac:dyDescent="0.25">
      <c r="A84" s="43"/>
      <c r="B84" s="155" t="s">
        <v>163</v>
      </c>
      <c r="C84" s="155"/>
      <c r="D84" s="155"/>
      <c r="E84" s="155"/>
      <c r="F84" s="38" t="s">
        <v>75</v>
      </c>
      <c r="G84" s="87">
        <v>1136.52</v>
      </c>
      <c r="H84" s="87">
        <f>G84/6</f>
        <v>189.42</v>
      </c>
      <c r="I84" s="40"/>
      <c r="J84" s="121">
        <f>+H84*I84</f>
        <v>0</v>
      </c>
    </row>
    <row r="85" spans="1:10" ht="19.899999999999999" customHeight="1" x14ac:dyDescent="0.25">
      <c r="A85" s="43"/>
      <c r="B85" s="155" t="s">
        <v>164</v>
      </c>
      <c r="C85" s="155"/>
      <c r="D85" s="155"/>
      <c r="E85" s="155"/>
      <c r="F85" s="38" t="s">
        <v>75</v>
      </c>
      <c r="G85" s="87">
        <v>1190.4000000000001</v>
      </c>
      <c r="H85" s="87">
        <f>G85/6</f>
        <v>198.4</v>
      </c>
      <c r="I85" s="40"/>
      <c r="J85" s="121">
        <f t="shared" ref="J85:J89" si="4">+H85*I85</f>
        <v>0</v>
      </c>
    </row>
    <row r="86" spans="1:10" ht="19.899999999999999" customHeight="1" x14ac:dyDescent="0.25">
      <c r="A86" s="43"/>
      <c r="B86" s="155" t="s">
        <v>191</v>
      </c>
      <c r="C86" s="155"/>
      <c r="D86" s="155"/>
      <c r="E86" s="155"/>
      <c r="F86" s="38" t="s">
        <v>75</v>
      </c>
      <c r="G86" s="87">
        <v>1269.18</v>
      </c>
      <c r="H86" s="87">
        <f>G86/6</f>
        <v>211.53</v>
      </c>
      <c r="I86" s="40"/>
      <c r="J86" s="121">
        <f t="shared" si="4"/>
        <v>0</v>
      </c>
    </row>
    <row r="87" spans="1:10" ht="19.899999999999999" customHeight="1" x14ac:dyDescent="0.25">
      <c r="A87" s="43"/>
      <c r="B87" s="155" t="s">
        <v>165</v>
      </c>
      <c r="C87" s="155"/>
      <c r="D87" s="155"/>
      <c r="E87" s="155"/>
      <c r="F87" s="38" t="s">
        <v>76</v>
      </c>
      <c r="G87" s="87">
        <v>5114.88</v>
      </c>
      <c r="H87" s="87">
        <f>G87/18</f>
        <v>284.16000000000003</v>
      </c>
      <c r="I87" s="40"/>
      <c r="J87" s="121">
        <f t="shared" si="4"/>
        <v>0</v>
      </c>
    </row>
    <row r="88" spans="1:10" ht="19.899999999999999" customHeight="1" x14ac:dyDescent="0.25">
      <c r="A88" s="43"/>
      <c r="B88" s="155" t="s">
        <v>166</v>
      </c>
      <c r="C88" s="155"/>
      <c r="D88" s="155"/>
      <c r="E88" s="155"/>
      <c r="F88" s="61" t="s">
        <v>76</v>
      </c>
      <c r="G88" s="87">
        <v>5357.34</v>
      </c>
      <c r="H88" s="87">
        <f>G88/18</f>
        <v>297.63</v>
      </c>
      <c r="I88" s="40"/>
      <c r="J88" s="121">
        <f t="shared" si="4"/>
        <v>0</v>
      </c>
    </row>
    <row r="89" spans="1:10" ht="19.899999999999999" customHeight="1" x14ac:dyDescent="0.25">
      <c r="A89" s="43"/>
      <c r="B89" s="155" t="s">
        <v>192</v>
      </c>
      <c r="C89" s="155"/>
      <c r="D89" s="155"/>
      <c r="E89" s="155"/>
      <c r="F89" s="61" t="s">
        <v>76</v>
      </c>
      <c r="G89" s="87">
        <v>5711.94</v>
      </c>
      <c r="H89" s="87">
        <f>G89/18</f>
        <v>317.33</v>
      </c>
      <c r="I89" s="40"/>
      <c r="J89" s="121">
        <f t="shared" si="4"/>
        <v>0</v>
      </c>
    </row>
    <row r="90" spans="1:10" ht="15.75" x14ac:dyDescent="0.25">
      <c r="A90" s="43"/>
      <c r="B90" s="160" t="s">
        <v>3</v>
      </c>
      <c r="C90" s="160"/>
      <c r="D90" s="160"/>
      <c r="E90" s="160"/>
      <c r="F90" s="45"/>
      <c r="G90" s="46"/>
      <c r="H90" s="47"/>
      <c r="I90" s="48"/>
      <c r="J90" s="49">
        <f>SUM(J84:J89)</f>
        <v>0</v>
      </c>
    </row>
    <row r="91" spans="1:10" x14ac:dyDescent="0.25">
      <c r="A91" s="52"/>
      <c r="B91" s="52"/>
      <c r="C91" s="52"/>
      <c r="D91" s="52"/>
      <c r="E91" s="52"/>
      <c r="F91" s="52"/>
      <c r="G91" s="52"/>
      <c r="H91" s="52"/>
      <c r="I91" s="52"/>
      <c r="J91" s="52"/>
    </row>
    <row r="92" spans="1:10" ht="30" customHeight="1" x14ac:dyDescent="0.25">
      <c r="A92" s="55"/>
      <c r="B92" s="156" t="s">
        <v>83</v>
      </c>
      <c r="C92" s="156"/>
      <c r="D92" s="156"/>
      <c r="E92" s="156"/>
      <c r="F92" s="100" t="s">
        <v>0</v>
      </c>
      <c r="G92" s="100" t="s">
        <v>112</v>
      </c>
      <c r="H92" s="100" t="s">
        <v>113</v>
      </c>
      <c r="I92" s="59" t="s">
        <v>114</v>
      </c>
      <c r="J92" s="103" t="s">
        <v>179</v>
      </c>
    </row>
    <row r="93" spans="1:10" ht="19.149999999999999" customHeight="1" x14ac:dyDescent="0.25">
      <c r="A93" s="43"/>
      <c r="B93" s="155" t="s">
        <v>141</v>
      </c>
      <c r="C93" s="155"/>
      <c r="D93" s="155"/>
      <c r="E93" s="155"/>
      <c r="F93" s="38" t="s">
        <v>77</v>
      </c>
      <c r="G93" s="88">
        <v>1034.4000000000001</v>
      </c>
      <c r="H93" s="64">
        <f t="shared" ref="H93:H101" si="5">G93/12</f>
        <v>86.2</v>
      </c>
      <c r="I93" s="60"/>
      <c r="J93" s="89">
        <f>+H93*I93</f>
        <v>0</v>
      </c>
    </row>
    <row r="94" spans="1:10" ht="19.149999999999999" customHeight="1" x14ac:dyDescent="0.25">
      <c r="A94" s="43"/>
      <c r="B94" s="155" t="s">
        <v>142</v>
      </c>
      <c r="C94" s="155"/>
      <c r="D94" s="155"/>
      <c r="E94" s="155"/>
      <c r="F94" s="38" t="s">
        <v>77</v>
      </c>
      <c r="G94" s="88">
        <v>1083.48</v>
      </c>
      <c r="H94" s="64">
        <f t="shared" si="5"/>
        <v>90.29</v>
      </c>
      <c r="I94" s="60"/>
      <c r="J94" s="89">
        <f t="shared" ref="J94:J101" si="6">+H94*I94</f>
        <v>0</v>
      </c>
    </row>
    <row r="95" spans="1:10" ht="19.149999999999999" customHeight="1" x14ac:dyDescent="0.25">
      <c r="A95" s="43"/>
      <c r="B95" s="155" t="s">
        <v>195</v>
      </c>
      <c r="C95" s="155"/>
      <c r="D95" s="155"/>
      <c r="E95" s="155"/>
      <c r="F95" s="38" t="s">
        <v>77</v>
      </c>
      <c r="G95" s="88">
        <v>1155.1199999999999</v>
      </c>
      <c r="H95" s="64">
        <f t="shared" si="5"/>
        <v>96.259999999999991</v>
      </c>
      <c r="I95" s="60"/>
      <c r="J95" s="89">
        <f t="shared" si="6"/>
        <v>0</v>
      </c>
    </row>
    <row r="96" spans="1:10" ht="19.149999999999999" customHeight="1" x14ac:dyDescent="0.25">
      <c r="A96" s="43"/>
      <c r="B96" s="155" t="s">
        <v>143</v>
      </c>
      <c r="C96" s="155"/>
      <c r="D96" s="155"/>
      <c r="E96" s="155"/>
      <c r="F96" s="38" t="s">
        <v>78</v>
      </c>
      <c r="G96" s="88">
        <v>2533.08</v>
      </c>
      <c r="H96" s="64">
        <f t="shared" si="5"/>
        <v>211.09</v>
      </c>
      <c r="I96" s="60"/>
      <c r="J96" s="89">
        <f t="shared" si="6"/>
        <v>0</v>
      </c>
    </row>
    <row r="97" spans="1:10" ht="19.149999999999999" customHeight="1" x14ac:dyDescent="0.25">
      <c r="A97" s="43"/>
      <c r="B97" s="155" t="s">
        <v>144</v>
      </c>
      <c r="C97" s="155"/>
      <c r="D97" s="155"/>
      <c r="E97" s="155"/>
      <c r="F97" s="38" t="s">
        <v>78</v>
      </c>
      <c r="G97" s="88">
        <v>2653.2</v>
      </c>
      <c r="H97" s="64">
        <f t="shared" si="5"/>
        <v>221.1</v>
      </c>
      <c r="I97" s="60"/>
      <c r="J97" s="89">
        <f t="shared" si="6"/>
        <v>0</v>
      </c>
    </row>
    <row r="98" spans="1:10" ht="19.149999999999999" customHeight="1" x14ac:dyDescent="0.25">
      <c r="A98" s="43"/>
      <c r="B98" s="155" t="s">
        <v>194</v>
      </c>
      <c r="C98" s="155"/>
      <c r="D98" s="155"/>
      <c r="E98" s="155"/>
      <c r="F98" s="38" t="s">
        <v>78</v>
      </c>
      <c r="G98" s="88">
        <v>2828.76</v>
      </c>
      <c r="H98" s="64">
        <f t="shared" si="5"/>
        <v>235.73000000000002</v>
      </c>
      <c r="I98" s="60"/>
      <c r="J98" s="89">
        <f t="shared" si="6"/>
        <v>0</v>
      </c>
    </row>
    <row r="99" spans="1:10" ht="19.149999999999999" customHeight="1" x14ac:dyDescent="0.25">
      <c r="A99" s="43"/>
      <c r="B99" s="155" t="s">
        <v>145</v>
      </c>
      <c r="C99" s="155"/>
      <c r="D99" s="155"/>
      <c r="E99" s="155"/>
      <c r="F99" s="38" t="s">
        <v>79</v>
      </c>
      <c r="G99" s="88">
        <v>5092.32</v>
      </c>
      <c r="H99" s="64">
        <f t="shared" si="5"/>
        <v>424.35999999999996</v>
      </c>
      <c r="I99" s="60"/>
      <c r="J99" s="89">
        <f t="shared" si="6"/>
        <v>0</v>
      </c>
    </row>
    <row r="100" spans="1:10" ht="19.149999999999999" customHeight="1" x14ac:dyDescent="0.25">
      <c r="A100" s="43"/>
      <c r="B100" s="155" t="s">
        <v>146</v>
      </c>
      <c r="C100" s="155"/>
      <c r="D100" s="155"/>
      <c r="E100" s="155"/>
      <c r="F100" s="61" t="s">
        <v>79</v>
      </c>
      <c r="G100" s="90">
        <v>5333.6989999999996</v>
      </c>
      <c r="H100" s="64">
        <f t="shared" si="5"/>
        <v>444.47491666666662</v>
      </c>
      <c r="I100" s="60"/>
      <c r="J100" s="89">
        <f t="shared" si="6"/>
        <v>0</v>
      </c>
    </row>
    <row r="101" spans="1:10" ht="19.149999999999999" customHeight="1" x14ac:dyDescent="0.25">
      <c r="A101" s="43"/>
      <c r="B101" s="155" t="s">
        <v>193</v>
      </c>
      <c r="C101" s="155"/>
      <c r="D101" s="155"/>
      <c r="E101" s="155"/>
      <c r="F101" s="61" t="s">
        <v>79</v>
      </c>
      <c r="G101" s="90">
        <v>5686.8</v>
      </c>
      <c r="H101" s="64">
        <f t="shared" si="5"/>
        <v>473.90000000000003</v>
      </c>
      <c r="I101" s="60"/>
      <c r="J101" s="89">
        <f t="shared" si="6"/>
        <v>0</v>
      </c>
    </row>
    <row r="102" spans="1:10" ht="19.149999999999999" customHeight="1" x14ac:dyDescent="0.25">
      <c r="A102" s="43"/>
      <c r="B102" s="157"/>
      <c r="C102" s="158"/>
      <c r="D102" s="158"/>
      <c r="E102" s="159"/>
      <c r="F102" s="100" t="s">
        <v>0</v>
      </c>
      <c r="G102" s="100" t="s">
        <v>6</v>
      </c>
      <c r="H102" s="100" t="s">
        <v>5</v>
      </c>
      <c r="I102" s="103" t="s">
        <v>4</v>
      </c>
      <c r="J102" s="103" t="s">
        <v>178</v>
      </c>
    </row>
    <row r="103" spans="1:10" ht="19.149999999999999" customHeight="1" x14ac:dyDescent="0.25">
      <c r="A103" s="43"/>
      <c r="B103" s="155" t="s">
        <v>80</v>
      </c>
      <c r="C103" s="155"/>
      <c r="D103" s="155"/>
      <c r="E103" s="155"/>
      <c r="F103" s="38" t="s">
        <v>81</v>
      </c>
      <c r="G103" s="39" t="s">
        <v>36</v>
      </c>
      <c r="H103" s="40"/>
      <c r="I103" s="88">
        <v>123.51</v>
      </c>
      <c r="J103" s="89">
        <f>+H103*I103</f>
        <v>0</v>
      </c>
    </row>
    <row r="104" spans="1:10" ht="19.149999999999999" customHeight="1" x14ac:dyDescent="0.25">
      <c r="A104" s="43"/>
      <c r="B104" s="155" t="s">
        <v>82</v>
      </c>
      <c r="C104" s="155"/>
      <c r="D104" s="155"/>
      <c r="E104" s="155"/>
      <c r="F104" s="38" t="s">
        <v>115</v>
      </c>
      <c r="G104" s="39" t="s">
        <v>36</v>
      </c>
      <c r="H104" s="40"/>
      <c r="I104" s="88">
        <v>123.51</v>
      </c>
      <c r="J104" s="89">
        <f>+H104*I104</f>
        <v>0</v>
      </c>
    </row>
    <row r="105" spans="1:10" ht="19.149999999999999" customHeight="1" x14ac:dyDescent="0.25">
      <c r="A105" s="43"/>
      <c r="B105" s="160" t="s">
        <v>3</v>
      </c>
      <c r="C105" s="160"/>
      <c r="D105" s="160"/>
      <c r="E105" s="160"/>
      <c r="F105" s="45"/>
      <c r="G105" s="46"/>
      <c r="H105" s="58"/>
      <c r="I105" s="48"/>
      <c r="J105" s="49">
        <f>SUM(J93:J104)</f>
        <v>0</v>
      </c>
    </row>
    <row r="106" spans="1:10" x14ac:dyDescent="0.25">
      <c r="A106" s="52"/>
      <c r="B106" s="52"/>
      <c r="C106" s="52"/>
      <c r="D106" s="52"/>
      <c r="E106" s="52"/>
      <c r="F106" s="52"/>
      <c r="G106" s="52"/>
      <c r="H106" s="52"/>
      <c r="I106" s="52"/>
      <c r="J106" s="52"/>
    </row>
    <row r="107" spans="1:10" ht="32.25" customHeight="1" x14ac:dyDescent="0.25">
      <c r="A107" s="55"/>
      <c r="B107" s="156" t="s">
        <v>84</v>
      </c>
      <c r="C107" s="156"/>
      <c r="D107" s="156"/>
      <c r="E107" s="156"/>
      <c r="F107" s="100" t="s">
        <v>0</v>
      </c>
      <c r="G107" s="100" t="s">
        <v>112</v>
      </c>
      <c r="H107" s="100" t="s">
        <v>113</v>
      </c>
      <c r="I107" s="59" t="s">
        <v>114</v>
      </c>
      <c r="J107" s="103" t="s">
        <v>179</v>
      </c>
    </row>
    <row r="108" spans="1:10" ht="19.149999999999999" customHeight="1" x14ac:dyDescent="0.25">
      <c r="A108" s="43"/>
      <c r="B108" s="155" t="s">
        <v>147</v>
      </c>
      <c r="C108" s="155"/>
      <c r="D108" s="155"/>
      <c r="E108" s="155"/>
      <c r="F108" s="38" t="s">
        <v>85</v>
      </c>
      <c r="G108" s="88">
        <v>6864.12</v>
      </c>
      <c r="H108" s="64">
        <f t="shared" ref="H108:H116" si="7">G108/12</f>
        <v>572.01</v>
      </c>
      <c r="I108" s="60"/>
      <c r="J108" s="89">
        <f>+H108*I108</f>
        <v>0</v>
      </c>
    </row>
    <row r="109" spans="1:10" ht="19.149999999999999" customHeight="1" x14ac:dyDescent="0.25">
      <c r="A109" s="43"/>
      <c r="B109" s="155" t="s">
        <v>148</v>
      </c>
      <c r="C109" s="155"/>
      <c r="D109" s="155"/>
      <c r="E109" s="155"/>
      <c r="F109" s="38" t="s">
        <v>85</v>
      </c>
      <c r="G109" s="88">
        <v>7189.44</v>
      </c>
      <c r="H109" s="64">
        <f t="shared" si="7"/>
        <v>599.12</v>
      </c>
      <c r="I109" s="60"/>
      <c r="J109" s="89">
        <f t="shared" ref="J109:J116" si="8">+H109*I109</f>
        <v>0</v>
      </c>
    </row>
    <row r="110" spans="1:10" ht="19.149999999999999" customHeight="1" x14ac:dyDescent="0.25">
      <c r="A110" s="43"/>
      <c r="B110" s="155" t="s">
        <v>196</v>
      </c>
      <c r="C110" s="155"/>
      <c r="D110" s="155"/>
      <c r="E110" s="155"/>
      <c r="F110" s="38" t="s">
        <v>85</v>
      </c>
      <c r="G110" s="88">
        <v>7665.48</v>
      </c>
      <c r="H110" s="64">
        <f t="shared" si="7"/>
        <v>638.79</v>
      </c>
      <c r="I110" s="60"/>
      <c r="J110" s="89">
        <f t="shared" si="8"/>
        <v>0</v>
      </c>
    </row>
    <row r="111" spans="1:10" ht="19.149999999999999" customHeight="1" x14ac:dyDescent="0.25">
      <c r="A111" s="43"/>
      <c r="B111" s="155" t="s">
        <v>149</v>
      </c>
      <c r="C111" s="155"/>
      <c r="D111" s="155"/>
      <c r="E111" s="155"/>
      <c r="F111" s="38" t="s">
        <v>86</v>
      </c>
      <c r="G111" s="88">
        <v>10677.48</v>
      </c>
      <c r="H111" s="64">
        <f t="shared" si="7"/>
        <v>889.79</v>
      </c>
      <c r="I111" s="60"/>
      <c r="J111" s="89">
        <f t="shared" si="8"/>
        <v>0</v>
      </c>
    </row>
    <row r="112" spans="1:10" ht="19.149999999999999" customHeight="1" x14ac:dyDescent="0.25">
      <c r="A112" s="43"/>
      <c r="B112" s="155" t="s">
        <v>150</v>
      </c>
      <c r="C112" s="155"/>
      <c r="D112" s="155"/>
      <c r="E112" s="155"/>
      <c r="F112" s="38" t="s">
        <v>86</v>
      </c>
      <c r="G112" s="88">
        <v>11183.64</v>
      </c>
      <c r="H112" s="64">
        <f t="shared" si="7"/>
        <v>931.96999999999991</v>
      </c>
      <c r="I112" s="60"/>
      <c r="J112" s="89">
        <f t="shared" si="8"/>
        <v>0</v>
      </c>
    </row>
    <row r="113" spans="1:10" ht="19.149999999999999" customHeight="1" x14ac:dyDescent="0.25">
      <c r="A113" s="43"/>
      <c r="B113" s="155" t="s">
        <v>197</v>
      </c>
      <c r="C113" s="155"/>
      <c r="D113" s="155"/>
      <c r="E113" s="155"/>
      <c r="F113" s="38" t="s">
        <v>86</v>
      </c>
      <c r="G113" s="88">
        <v>11923.92</v>
      </c>
      <c r="H113" s="64">
        <f t="shared" si="7"/>
        <v>993.66</v>
      </c>
      <c r="I113" s="60"/>
      <c r="J113" s="89">
        <f t="shared" si="8"/>
        <v>0</v>
      </c>
    </row>
    <row r="114" spans="1:10" ht="19.149999999999999" customHeight="1" x14ac:dyDescent="0.25">
      <c r="A114" s="43"/>
      <c r="B114" s="155" t="s">
        <v>151</v>
      </c>
      <c r="C114" s="155"/>
      <c r="D114" s="155"/>
      <c r="E114" s="155"/>
      <c r="F114" s="38" t="s">
        <v>87</v>
      </c>
      <c r="G114" s="88">
        <v>18304.2</v>
      </c>
      <c r="H114" s="64">
        <f t="shared" si="7"/>
        <v>1525.3500000000001</v>
      </c>
      <c r="I114" s="60"/>
      <c r="J114" s="89">
        <f t="shared" si="8"/>
        <v>0</v>
      </c>
    </row>
    <row r="115" spans="1:10" ht="19.149999999999999" customHeight="1" x14ac:dyDescent="0.25">
      <c r="A115" s="43"/>
      <c r="B115" s="155" t="s">
        <v>152</v>
      </c>
      <c r="C115" s="155"/>
      <c r="D115" s="155"/>
      <c r="E115" s="155"/>
      <c r="F115" s="61" t="s">
        <v>87</v>
      </c>
      <c r="G115" s="90">
        <v>19171.8</v>
      </c>
      <c r="H115" s="64">
        <f t="shared" si="7"/>
        <v>1597.6499999999999</v>
      </c>
      <c r="I115" s="60"/>
      <c r="J115" s="89">
        <f t="shared" si="8"/>
        <v>0</v>
      </c>
    </row>
    <row r="116" spans="1:10" ht="19.149999999999999" customHeight="1" x14ac:dyDescent="0.25">
      <c r="A116" s="43"/>
      <c r="B116" s="155" t="s">
        <v>198</v>
      </c>
      <c r="C116" s="155"/>
      <c r="D116" s="155"/>
      <c r="E116" s="155"/>
      <c r="F116" s="61" t="s">
        <v>87</v>
      </c>
      <c r="G116" s="90">
        <v>20441.04</v>
      </c>
      <c r="H116" s="64">
        <f t="shared" si="7"/>
        <v>1703.42</v>
      </c>
      <c r="I116" s="60"/>
      <c r="J116" s="89">
        <f t="shared" si="8"/>
        <v>0</v>
      </c>
    </row>
    <row r="117" spans="1:10" ht="19.149999999999999" customHeight="1" x14ac:dyDescent="0.25">
      <c r="A117" s="43"/>
      <c r="B117" s="157"/>
      <c r="C117" s="158"/>
      <c r="D117" s="158"/>
      <c r="E117" s="159"/>
      <c r="F117" s="100" t="s">
        <v>0</v>
      </c>
      <c r="G117" s="100" t="s">
        <v>6</v>
      </c>
      <c r="H117" s="100" t="s">
        <v>5</v>
      </c>
      <c r="I117" s="103" t="s">
        <v>4</v>
      </c>
      <c r="J117" s="103" t="s">
        <v>178</v>
      </c>
    </row>
    <row r="118" spans="1:10" ht="19.149999999999999" customHeight="1" x14ac:dyDescent="0.25">
      <c r="A118" s="43"/>
      <c r="B118" s="155" t="s">
        <v>88</v>
      </c>
      <c r="C118" s="155"/>
      <c r="D118" s="155"/>
      <c r="E118" s="155"/>
      <c r="F118" s="38" t="s">
        <v>89</v>
      </c>
      <c r="G118" s="39" t="s">
        <v>36</v>
      </c>
      <c r="H118" s="40"/>
      <c r="I118" s="88">
        <v>84.38</v>
      </c>
      <c r="J118" s="89">
        <f t="shared" ref="J118:J142" si="9">+H118*I118</f>
        <v>0</v>
      </c>
    </row>
    <row r="119" spans="1:10" ht="19.149999999999999" customHeight="1" x14ac:dyDescent="0.25">
      <c r="A119" s="43"/>
      <c r="B119" s="155" t="s">
        <v>90</v>
      </c>
      <c r="C119" s="155"/>
      <c r="D119" s="155"/>
      <c r="E119" s="155"/>
      <c r="F119" s="38" t="s">
        <v>91</v>
      </c>
      <c r="G119" s="39" t="s">
        <v>36</v>
      </c>
      <c r="H119" s="40"/>
      <c r="I119" s="88">
        <v>84.38</v>
      </c>
      <c r="J119" s="89">
        <f t="shared" si="9"/>
        <v>0</v>
      </c>
    </row>
    <row r="120" spans="1:10" ht="31.5" x14ac:dyDescent="0.25">
      <c r="A120" s="43"/>
      <c r="B120" s="157"/>
      <c r="C120" s="158"/>
      <c r="D120" s="158"/>
      <c r="E120" s="159"/>
      <c r="F120" s="100" t="s">
        <v>0</v>
      </c>
      <c r="G120" s="100" t="s">
        <v>112</v>
      </c>
      <c r="H120" s="100" t="s">
        <v>113</v>
      </c>
      <c r="I120" s="59" t="s">
        <v>114</v>
      </c>
      <c r="J120" s="103" t="s">
        <v>179</v>
      </c>
    </row>
    <row r="121" spans="1:10" ht="19.149999999999999" customHeight="1" x14ac:dyDescent="0.25">
      <c r="A121" s="43"/>
      <c r="B121" s="155" t="s">
        <v>153</v>
      </c>
      <c r="C121" s="155"/>
      <c r="D121" s="155"/>
      <c r="E121" s="155"/>
      <c r="F121" s="38" t="s">
        <v>92</v>
      </c>
      <c r="G121" s="91">
        <v>1247.04</v>
      </c>
      <c r="H121" s="64">
        <f t="shared" ref="H121:H129" si="10">G121/12</f>
        <v>103.92</v>
      </c>
      <c r="I121" s="60"/>
      <c r="J121" s="89">
        <f>+H121*I121</f>
        <v>0</v>
      </c>
    </row>
    <row r="122" spans="1:10" ht="19.149999999999999" customHeight="1" x14ac:dyDescent="0.25">
      <c r="A122" s="43"/>
      <c r="B122" s="155" t="s">
        <v>154</v>
      </c>
      <c r="C122" s="155"/>
      <c r="D122" s="155"/>
      <c r="E122" s="155"/>
      <c r="F122" s="38" t="s">
        <v>92</v>
      </c>
      <c r="G122" s="91">
        <v>1306.2</v>
      </c>
      <c r="H122" s="64">
        <f t="shared" si="10"/>
        <v>108.85000000000001</v>
      </c>
      <c r="I122" s="60"/>
      <c r="J122" s="89">
        <f t="shared" ref="J122:J129" si="11">+H122*I122</f>
        <v>0</v>
      </c>
    </row>
    <row r="123" spans="1:10" ht="19.149999999999999" customHeight="1" x14ac:dyDescent="0.25">
      <c r="A123" s="43"/>
      <c r="B123" s="155" t="s">
        <v>199</v>
      </c>
      <c r="C123" s="155"/>
      <c r="D123" s="155"/>
      <c r="E123" s="155"/>
      <c r="F123" s="38" t="s">
        <v>92</v>
      </c>
      <c r="G123" s="91">
        <v>1392.6</v>
      </c>
      <c r="H123" s="64">
        <f t="shared" si="10"/>
        <v>116.05</v>
      </c>
      <c r="I123" s="60"/>
      <c r="J123" s="89">
        <f t="shared" si="11"/>
        <v>0</v>
      </c>
    </row>
    <row r="124" spans="1:10" ht="19.149999999999999" customHeight="1" x14ac:dyDescent="0.25">
      <c r="A124" s="43"/>
      <c r="B124" s="155" t="s">
        <v>155</v>
      </c>
      <c r="C124" s="155"/>
      <c r="D124" s="155"/>
      <c r="E124" s="155"/>
      <c r="F124" s="38" t="s">
        <v>93</v>
      </c>
      <c r="G124" s="91">
        <v>2494.1999999999998</v>
      </c>
      <c r="H124" s="64">
        <f t="shared" si="10"/>
        <v>207.85</v>
      </c>
      <c r="I124" s="60"/>
      <c r="J124" s="89">
        <f t="shared" si="11"/>
        <v>0</v>
      </c>
    </row>
    <row r="125" spans="1:10" ht="19.149999999999999" customHeight="1" x14ac:dyDescent="0.25">
      <c r="A125" s="43"/>
      <c r="B125" s="155" t="s">
        <v>156</v>
      </c>
      <c r="C125" s="155"/>
      <c r="D125" s="155"/>
      <c r="E125" s="155"/>
      <c r="F125" s="38" t="s">
        <v>93</v>
      </c>
      <c r="G125" s="91">
        <v>2612.4</v>
      </c>
      <c r="H125" s="64">
        <f t="shared" si="10"/>
        <v>217.70000000000002</v>
      </c>
      <c r="I125" s="60"/>
      <c r="J125" s="89">
        <f t="shared" si="11"/>
        <v>0</v>
      </c>
    </row>
    <row r="126" spans="1:10" ht="19.149999999999999" customHeight="1" x14ac:dyDescent="0.25">
      <c r="A126" s="43"/>
      <c r="B126" s="155" t="s">
        <v>200</v>
      </c>
      <c r="C126" s="155"/>
      <c r="D126" s="155"/>
      <c r="E126" s="155"/>
      <c r="F126" s="38" t="s">
        <v>93</v>
      </c>
      <c r="G126" s="91">
        <v>2785.32</v>
      </c>
      <c r="H126" s="64">
        <f t="shared" si="10"/>
        <v>232.11</v>
      </c>
      <c r="I126" s="60"/>
      <c r="J126" s="89">
        <f t="shared" si="11"/>
        <v>0</v>
      </c>
    </row>
    <row r="127" spans="1:10" ht="19.149999999999999" customHeight="1" x14ac:dyDescent="0.25">
      <c r="A127" s="43"/>
      <c r="B127" s="155" t="s">
        <v>157</v>
      </c>
      <c r="C127" s="155"/>
      <c r="D127" s="155"/>
      <c r="E127" s="155"/>
      <c r="F127" s="38" t="s">
        <v>94</v>
      </c>
      <c r="G127" s="91">
        <v>5487.24</v>
      </c>
      <c r="H127" s="64">
        <f t="shared" si="10"/>
        <v>457.27</v>
      </c>
      <c r="I127" s="60"/>
      <c r="J127" s="89">
        <f t="shared" si="11"/>
        <v>0</v>
      </c>
    </row>
    <row r="128" spans="1:10" ht="19.149999999999999" customHeight="1" x14ac:dyDescent="0.25">
      <c r="A128" s="43"/>
      <c r="B128" s="155" t="s">
        <v>158</v>
      </c>
      <c r="C128" s="155"/>
      <c r="D128" s="155"/>
      <c r="E128" s="155"/>
      <c r="F128" s="61" t="s">
        <v>94</v>
      </c>
      <c r="G128" s="92">
        <v>5747.28</v>
      </c>
      <c r="H128" s="64">
        <f t="shared" si="10"/>
        <v>478.94</v>
      </c>
      <c r="I128" s="60"/>
      <c r="J128" s="89">
        <f t="shared" si="11"/>
        <v>0</v>
      </c>
    </row>
    <row r="129" spans="1:10" ht="19.149999999999999" customHeight="1" x14ac:dyDescent="0.25">
      <c r="A129" s="43"/>
      <c r="B129" s="155" t="s">
        <v>201</v>
      </c>
      <c r="C129" s="155"/>
      <c r="D129" s="155"/>
      <c r="E129" s="155"/>
      <c r="F129" s="61" t="s">
        <v>94</v>
      </c>
      <c r="G129" s="92">
        <v>6127.8</v>
      </c>
      <c r="H129" s="64">
        <f t="shared" si="10"/>
        <v>510.65000000000003</v>
      </c>
      <c r="I129" s="60"/>
      <c r="J129" s="89">
        <f t="shared" si="11"/>
        <v>0</v>
      </c>
    </row>
    <row r="130" spans="1:10" ht="19.149999999999999" customHeight="1" x14ac:dyDescent="0.25">
      <c r="A130" s="43"/>
      <c r="B130" s="157"/>
      <c r="C130" s="158"/>
      <c r="D130" s="158"/>
      <c r="E130" s="159"/>
      <c r="F130" s="100" t="s">
        <v>0</v>
      </c>
      <c r="G130" s="100" t="s">
        <v>6</v>
      </c>
      <c r="H130" s="100" t="s">
        <v>5</v>
      </c>
      <c r="I130" s="103" t="s">
        <v>4</v>
      </c>
      <c r="J130" s="103" t="s">
        <v>178</v>
      </c>
    </row>
    <row r="131" spans="1:10" ht="19.149999999999999" customHeight="1" x14ac:dyDescent="0.25">
      <c r="A131" s="43"/>
      <c r="B131" s="155" t="s">
        <v>95</v>
      </c>
      <c r="C131" s="155"/>
      <c r="D131" s="155"/>
      <c r="E131" s="155"/>
      <c r="F131" s="38" t="s">
        <v>96</v>
      </c>
      <c r="G131" s="39" t="s">
        <v>36</v>
      </c>
      <c r="H131" s="40"/>
      <c r="I131" s="88">
        <v>91.97</v>
      </c>
      <c r="J131" s="89">
        <f t="shared" si="9"/>
        <v>0</v>
      </c>
    </row>
    <row r="132" spans="1:10" ht="19.149999999999999" customHeight="1" x14ac:dyDescent="0.25">
      <c r="A132" s="43"/>
      <c r="B132" s="155" t="s">
        <v>97</v>
      </c>
      <c r="C132" s="155"/>
      <c r="D132" s="155"/>
      <c r="E132" s="155"/>
      <c r="F132" s="38" t="s">
        <v>98</v>
      </c>
      <c r="G132" s="39" t="s">
        <v>36</v>
      </c>
      <c r="H132" s="40"/>
      <c r="I132" s="88">
        <v>91.97</v>
      </c>
      <c r="J132" s="89">
        <f t="shared" si="9"/>
        <v>0</v>
      </c>
    </row>
    <row r="133" spans="1:10" ht="31.5" x14ac:dyDescent="0.25">
      <c r="A133" s="43"/>
      <c r="B133" s="161"/>
      <c r="C133" s="162"/>
      <c r="D133" s="162"/>
      <c r="E133" s="163"/>
      <c r="F133" s="100" t="s">
        <v>0</v>
      </c>
      <c r="G133" s="100" t="s">
        <v>112</v>
      </c>
      <c r="H133" s="100" t="s">
        <v>113</v>
      </c>
      <c r="I133" s="59" t="s">
        <v>114</v>
      </c>
      <c r="J133" s="103" t="s">
        <v>179</v>
      </c>
    </row>
    <row r="134" spans="1:10" ht="19.149999999999999" customHeight="1" x14ac:dyDescent="0.25">
      <c r="A134" s="43"/>
      <c r="B134" s="155" t="s">
        <v>159</v>
      </c>
      <c r="C134" s="155"/>
      <c r="D134" s="155"/>
      <c r="E134" s="155"/>
      <c r="F134" s="38" t="s">
        <v>99</v>
      </c>
      <c r="G134" s="88">
        <v>2496</v>
      </c>
      <c r="H134" s="64">
        <f t="shared" ref="H134:H139" si="12">G134/12</f>
        <v>208</v>
      </c>
      <c r="I134" s="60"/>
      <c r="J134" s="89">
        <f>+H134*I134</f>
        <v>0</v>
      </c>
    </row>
    <row r="135" spans="1:10" ht="19.149999999999999" customHeight="1" x14ac:dyDescent="0.25">
      <c r="A135" s="43"/>
      <c r="B135" s="155" t="s">
        <v>160</v>
      </c>
      <c r="C135" s="155"/>
      <c r="D135" s="155"/>
      <c r="E135" s="155"/>
      <c r="F135" s="38" t="s">
        <v>99</v>
      </c>
      <c r="G135" s="88">
        <v>2614.3200000000002</v>
      </c>
      <c r="H135" s="64">
        <f t="shared" si="12"/>
        <v>217.86</v>
      </c>
      <c r="I135" s="60"/>
      <c r="J135" s="89">
        <f t="shared" ref="J135:J139" si="13">+H135*I135</f>
        <v>0</v>
      </c>
    </row>
    <row r="136" spans="1:10" ht="19.149999999999999" customHeight="1" x14ac:dyDescent="0.25">
      <c r="A136" s="43"/>
      <c r="B136" s="155" t="s">
        <v>202</v>
      </c>
      <c r="C136" s="155"/>
      <c r="D136" s="155"/>
      <c r="E136" s="155"/>
      <c r="F136" s="38" t="s">
        <v>99</v>
      </c>
      <c r="G136" s="88">
        <v>2787.36</v>
      </c>
      <c r="H136" s="64">
        <f t="shared" si="12"/>
        <v>232.28</v>
      </c>
      <c r="I136" s="60"/>
      <c r="J136" s="89">
        <f t="shared" si="13"/>
        <v>0</v>
      </c>
    </row>
    <row r="137" spans="1:10" ht="19.149999999999999" customHeight="1" x14ac:dyDescent="0.25">
      <c r="A137" s="43"/>
      <c r="B137" s="155" t="s">
        <v>161</v>
      </c>
      <c r="C137" s="155"/>
      <c r="D137" s="155"/>
      <c r="E137" s="155"/>
      <c r="F137" s="38" t="s">
        <v>100</v>
      </c>
      <c r="G137" s="88">
        <v>4991.88</v>
      </c>
      <c r="H137" s="64">
        <f t="shared" si="12"/>
        <v>415.99</v>
      </c>
      <c r="I137" s="60"/>
      <c r="J137" s="89">
        <f t="shared" si="13"/>
        <v>0</v>
      </c>
    </row>
    <row r="138" spans="1:10" ht="19.149999999999999" customHeight="1" x14ac:dyDescent="0.25">
      <c r="A138" s="43"/>
      <c r="B138" s="155" t="s">
        <v>162</v>
      </c>
      <c r="C138" s="155"/>
      <c r="D138" s="155"/>
      <c r="E138" s="155"/>
      <c r="F138" s="61" t="s">
        <v>100</v>
      </c>
      <c r="G138" s="90">
        <v>5228.5200000000004</v>
      </c>
      <c r="H138" s="64">
        <f t="shared" si="12"/>
        <v>435.71000000000004</v>
      </c>
      <c r="I138" s="60"/>
      <c r="J138" s="89">
        <f t="shared" si="13"/>
        <v>0</v>
      </c>
    </row>
    <row r="139" spans="1:10" ht="19.149999999999999" customHeight="1" x14ac:dyDescent="0.25">
      <c r="A139" s="43"/>
      <c r="B139" s="155" t="s">
        <v>203</v>
      </c>
      <c r="C139" s="155"/>
      <c r="D139" s="155"/>
      <c r="E139" s="155"/>
      <c r="F139" s="61" t="s">
        <v>100</v>
      </c>
      <c r="G139" s="90">
        <v>5574.6</v>
      </c>
      <c r="H139" s="64">
        <f t="shared" si="12"/>
        <v>464.55</v>
      </c>
      <c r="I139" s="60"/>
      <c r="J139" s="89">
        <f t="shared" si="13"/>
        <v>0</v>
      </c>
    </row>
    <row r="140" spans="1:10" ht="19.149999999999999" customHeight="1" x14ac:dyDescent="0.25">
      <c r="A140" s="43"/>
      <c r="B140" s="157"/>
      <c r="C140" s="158"/>
      <c r="D140" s="158"/>
      <c r="E140" s="159"/>
      <c r="F140" s="100" t="s">
        <v>0</v>
      </c>
      <c r="G140" s="100" t="s">
        <v>6</v>
      </c>
      <c r="H140" s="100" t="s">
        <v>5</v>
      </c>
      <c r="I140" s="103" t="s">
        <v>4</v>
      </c>
      <c r="J140" s="103" t="s">
        <v>178</v>
      </c>
    </row>
    <row r="141" spans="1:10" ht="19.149999999999999" customHeight="1" x14ac:dyDescent="0.25">
      <c r="A141" s="43"/>
      <c r="B141" s="155" t="s">
        <v>101</v>
      </c>
      <c r="C141" s="155"/>
      <c r="D141" s="155"/>
      <c r="E141" s="155"/>
      <c r="F141" s="38" t="s">
        <v>102</v>
      </c>
      <c r="G141" s="39" t="s">
        <v>36</v>
      </c>
      <c r="H141" s="40"/>
      <c r="I141" s="88">
        <v>138.06</v>
      </c>
      <c r="J141" s="89">
        <f t="shared" si="9"/>
        <v>0</v>
      </c>
    </row>
    <row r="142" spans="1:10" ht="19.149999999999999" customHeight="1" x14ac:dyDescent="0.25">
      <c r="A142" s="43"/>
      <c r="B142" s="155" t="s">
        <v>103</v>
      </c>
      <c r="C142" s="155"/>
      <c r="D142" s="155"/>
      <c r="E142" s="155"/>
      <c r="F142" s="38" t="s">
        <v>104</v>
      </c>
      <c r="G142" s="39" t="s">
        <v>36</v>
      </c>
      <c r="H142" s="40"/>
      <c r="I142" s="88">
        <v>138.06</v>
      </c>
      <c r="J142" s="89">
        <f t="shared" si="9"/>
        <v>0</v>
      </c>
    </row>
    <row r="143" spans="1:10" ht="19.149999999999999" customHeight="1" x14ac:dyDescent="0.25">
      <c r="A143" s="43"/>
      <c r="B143" s="160" t="s">
        <v>3</v>
      </c>
      <c r="C143" s="160"/>
      <c r="D143" s="160"/>
      <c r="E143" s="160"/>
      <c r="F143" s="45"/>
      <c r="G143" s="46"/>
      <c r="H143" s="47"/>
      <c r="I143" s="48"/>
      <c r="J143" s="49">
        <f>SUM(J108:J142)</f>
        <v>0</v>
      </c>
    </row>
    <row r="144" spans="1:10" ht="15.75" x14ac:dyDescent="0.25">
      <c r="A144" s="52"/>
      <c r="B144" s="68"/>
      <c r="C144" s="68"/>
      <c r="D144" s="68"/>
      <c r="E144" s="68"/>
      <c r="F144" s="69"/>
      <c r="G144" s="69"/>
      <c r="H144" s="70"/>
      <c r="I144" s="71"/>
      <c r="J144" s="72"/>
    </row>
    <row r="145" spans="1:67" ht="20.25" customHeight="1" x14ac:dyDescent="0.25">
      <c r="A145" s="55"/>
      <c r="B145" s="156" t="s">
        <v>110</v>
      </c>
      <c r="C145" s="156"/>
      <c r="D145" s="156"/>
      <c r="E145" s="156"/>
      <c r="F145" s="100" t="s">
        <v>0</v>
      </c>
      <c r="G145" s="100" t="s">
        <v>6</v>
      </c>
      <c r="H145" s="100" t="s">
        <v>5</v>
      </c>
      <c r="I145" s="103" t="s">
        <v>4</v>
      </c>
      <c r="J145" s="103" t="s">
        <v>178</v>
      </c>
    </row>
    <row r="146" spans="1:67" ht="19.149999999999999" customHeight="1" x14ac:dyDescent="0.25">
      <c r="A146" s="43"/>
      <c r="B146" s="155" t="s">
        <v>110</v>
      </c>
      <c r="C146" s="155"/>
      <c r="D146" s="155"/>
      <c r="E146" s="155"/>
      <c r="F146" s="38" t="s">
        <v>111</v>
      </c>
      <c r="G146" s="39" t="s">
        <v>36</v>
      </c>
      <c r="H146" s="40"/>
      <c r="I146" s="88">
        <v>205.65</v>
      </c>
      <c r="J146" s="89">
        <f>+H146*I146</f>
        <v>0</v>
      </c>
    </row>
    <row r="147" spans="1:67" ht="19.149999999999999" customHeight="1" x14ac:dyDescent="0.25">
      <c r="A147" s="43"/>
      <c r="B147" s="160" t="s">
        <v>3</v>
      </c>
      <c r="C147" s="160"/>
      <c r="D147" s="160"/>
      <c r="E147" s="160"/>
      <c r="F147" s="45"/>
      <c r="G147" s="46"/>
      <c r="H147" s="47"/>
      <c r="I147" s="48"/>
      <c r="J147" s="49">
        <f>SUM(J146:J146)</f>
        <v>0</v>
      </c>
    </row>
    <row r="148" spans="1:67" ht="19.149999999999999" customHeight="1" x14ac:dyDescent="0.25">
      <c r="A148" s="52"/>
      <c r="B148" s="68"/>
      <c r="C148" s="68"/>
      <c r="D148" s="68"/>
      <c r="E148" s="68"/>
      <c r="F148" s="69"/>
      <c r="G148" s="69"/>
      <c r="H148" s="70"/>
      <c r="I148" s="71"/>
      <c r="J148" s="72"/>
    </row>
    <row r="149" spans="1:67" ht="20.25" customHeight="1" x14ac:dyDescent="0.25">
      <c r="A149" s="55"/>
      <c r="B149" s="167" t="s">
        <v>116</v>
      </c>
      <c r="C149" s="168"/>
      <c r="D149" s="168"/>
      <c r="E149" s="169"/>
      <c r="F149" s="100" t="s">
        <v>0</v>
      </c>
      <c r="G149" s="100" t="s">
        <v>6</v>
      </c>
      <c r="H149" s="100" t="s">
        <v>5</v>
      </c>
      <c r="I149" s="103" t="s">
        <v>4</v>
      </c>
      <c r="J149" s="103" t="s">
        <v>178</v>
      </c>
    </row>
    <row r="150" spans="1:67" ht="19.149999999999999" customHeight="1" x14ac:dyDescent="0.25">
      <c r="A150" s="43"/>
      <c r="B150" s="157" t="s">
        <v>117</v>
      </c>
      <c r="C150" s="158"/>
      <c r="D150" s="158"/>
      <c r="E150" s="159"/>
      <c r="F150" s="38" t="s">
        <v>106</v>
      </c>
      <c r="G150" s="39" t="s">
        <v>36</v>
      </c>
      <c r="H150" s="40"/>
      <c r="I150" s="87">
        <v>78</v>
      </c>
      <c r="J150" s="89">
        <f>+H150*I150</f>
        <v>0</v>
      </c>
    </row>
    <row r="151" spans="1:67" ht="19.149999999999999" customHeight="1" x14ac:dyDescent="0.25">
      <c r="A151" s="43"/>
      <c r="B151" s="155" t="s">
        <v>118</v>
      </c>
      <c r="C151" s="155"/>
      <c r="D151" s="155"/>
      <c r="E151" s="155"/>
      <c r="F151" s="38" t="s">
        <v>107</v>
      </c>
      <c r="G151" s="39" t="s">
        <v>36</v>
      </c>
      <c r="H151" s="40"/>
      <c r="I151" s="88">
        <v>135.38</v>
      </c>
      <c r="J151" s="89">
        <f>+H151*I151</f>
        <v>0</v>
      </c>
    </row>
    <row r="152" spans="1:67" ht="19.149999999999999" customHeight="1" x14ac:dyDescent="0.25">
      <c r="A152" s="43"/>
      <c r="B152" s="160" t="s">
        <v>3</v>
      </c>
      <c r="C152" s="160"/>
      <c r="D152" s="160"/>
      <c r="E152" s="160"/>
      <c r="F152" s="45"/>
      <c r="G152" s="46"/>
      <c r="H152" s="47"/>
      <c r="I152" s="48"/>
      <c r="J152" s="49">
        <f>SUM(J150:J151)</f>
        <v>0</v>
      </c>
    </row>
    <row r="153" spans="1:67" x14ac:dyDescent="0.25">
      <c r="A153" s="52"/>
      <c r="B153" s="52"/>
      <c r="C153" s="52"/>
      <c r="D153" s="52"/>
      <c r="E153" s="52"/>
      <c r="F153" s="52"/>
      <c r="G153" s="52"/>
      <c r="H153" s="52"/>
      <c r="I153" s="52"/>
      <c r="J153" s="52"/>
    </row>
    <row r="154" spans="1:67" ht="20.25" customHeight="1" x14ac:dyDescent="0.25">
      <c r="A154" s="55"/>
      <c r="B154" s="156" t="s">
        <v>35</v>
      </c>
      <c r="C154" s="156"/>
      <c r="D154" s="156"/>
      <c r="E154" s="156"/>
      <c r="F154" s="100" t="s">
        <v>0</v>
      </c>
      <c r="G154" s="100" t="s">
        <v>6</v>
      </c>
      <c r="H154" s="100" t="s">
        <v>5</v>
      </c>
      <c r="I154" s="103" t="s">
        <v>4</v>
      </c>
      <c r="J154" s="103" t="s">
        <v>178</v>
      </c>
    </row>
    <row r="155" spans="1:67" ht="19.149999999999999" customHeight="1" x14ac:dyDescent="0.25">
      <c r="A155" s="43"/>
      <c r="B155" s="155" t="s">
        <v>35</v>
      </c>
      <c r="C155" s="155"/>
      <c r="D155" s="155"/>
      <c r="E155" s="155"/>
      <c r="F155" s="38" t="s">
        <v>108</v>
      </c>
      <c r="G155" s="39" t="s">
        <v>109</v>
      </c>
      <c r="H155" s="40"/>
      <c r="I155" s="88">
        <v>12.46</v>
      </c>
      <c r="J155" s="89">
        <f>+H155*I155</f>
        <v>0</v>
      </c>
    </row>
    <row r="156" spans="1:67" ht="19.149999999999999" customHeight="1" x14ac:dyDescent="0.25">
      <c r="A156" s="43"/>
      <c r="B156" s="160" t="s">
        <v>3</v>
      </c>
      <c r="C156" s="160"/>
      <c r="D156" s="160"/>
      <c r="E156" s="160"/>
      <c r="F156" s="45"/>
      <c r="G156" s="46"/>
      <c r="H156" s="47"/>
      <c r="I156" s="48"/>
      <c r="J156" s="49">
        <f>SUM(J155)</f>
        <v>0</v>
      </c>
    </row>
    <row r="157" spans="1:67" ht="16.5" customHeight="1" x14ac:dyDescent="0.25">
      <c r="A157" s="73"/>
      <c r="B157" s="165"/>
      <c r="C157" s="166"/>
      <c r="D157" s="166"/>
      <c r="E157" s="166"/>
      <c r="F157" s="166"/>
      <c r="G157" s="166"/>
      <c r="H157" s="166"/>
      <c r="I157" s="166"/>
      <c r="J157" s="166"/>
    </row>
    <row r="158" spans="1:67" s="8" customFormat="1" ht="21" customHeight="1" x14ac:dyDescent="0.25">
      <c r="A158" s="55"/>
      <c r="B158" s="164" t="s">
        <v>43</v>
      </c>
      <c r="C158" s="164"/>
      <c r="D158" s="164"/>
      <c r="E158" s="164"/>
      <c r="F158" s="102" t="s">
        <v>0</v>
      </c>
      <c r="G158" s="102" t="s">
        <v>6</v>
      </c>
      <c r="H158" s="100" t="s">
        <v>5</v>
      </c>
      <c r="I158" s="103" t="s">
        <v>4</v>
      </c>
      <c r="J158" s="57" t="s">
        <v>178</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row>
    <row r="159" spans="1:67" ht="22.5" customHeight="1" x14ac:dyDescent="0.25">
      <c r="A159" s="43"/>
      <c r="B159" s="187" t="s">
        <v>44</v>
      </c>
      <c r="C159" s="187"/>
      <c r="D159" s="187"/>
      <c r="E159" s="187"/>
      <c r="F159" s="67"/>
      <c r="G159" s="67"/>
      <c r="H159" s="40"/>
      <c r="I159" s="74"/>
      <c r="J159" s="89">
        <f>+H159*I159</f>
        <v>0</v>
      </c>
    </row>
    <row r="160" spans="1:67" ht="22.5" customHeight="1" x14ac:dyDescent="0.25">
      <c r="A160" s="43"/>
      <c r="B160" s="187" t="s">
        <v>44</v>
      </c>
      <c r="C160" s="187"/>
      <c r="D160" s="187"/>
      <c r="E160" s="187"/>
      <c r="F160" s="67"/>
      <c r="G160" s="67"/>
      <c r="H160" s="40"/>
      <c r="I160" s="74"/>
      <c r="J160" s="89">
        <f t="shared" ref="J160:J168" si="14">+H160*I160</f>
        <v>0</v>
      </c>
    </row>
    <row r="161" spans="1:10" ht="22.5" customHeight="1" x14ac:dyDescent="0.25">
      <c r="A161" s="43"/>
      <c r="B161" s="187" t="s">
        <v>44</v>
      </c>
      <c r="C161" s="187"/>
      <c r="D161" s="187"/>
      <c r="E161" s="187"/>
      <c r="F161" s="67"/>
      <c r="G161" s="67"/>
      <c r="H161" s="40"/>
      <c r="I161" s="74"/>
      <c r="J161" s="89">
        <f t="shared" si="14"/>
        <v>0</v>
      </c>
    </row>
    <row r="162" spans="1:10" ht="22.5" customHeight="1" x14ac:dyDescent="0.25">
      <c r="A162" s="43"/>
      <c r="B162" s="187" t="s">
        <v>44</v>
      </c>
      <c r="C162" s="187"/>
      <c r="D162" s="187"/>
      <c r="E162" s="187"/>
      <c r="F162" s="67"/>
      <c r="G162" s="67"/>
      <c r="H162" s="40"/>
      <c r="I162" s="74"/>
      <c r="J162" s="89">
        <f t="shared" si="14"/>
        <v>0</v>
      </c>
    </row>
    <row r="163" spans="1:10" ht="22.5" customHeight="1" x14ac:dyDescent="0.25">
      <c r="A163" s="43"/>
      <c r="B163" s="187" t="s">
        <v>44</v>
      </c>
      <c r="C163" s="187"/>
      <c r="D163" s="187"/>
      <c r="E163" s="187"/>
      <c r="F163" s="67"/>
      <c r="G163" s="67"/>
      <c r="H163" s="40"/>
      <c r="I163" s="74"/>
      <c r="J163" s="89">
        <f t="shared" si="14"/>
        <v>0</v>
      </c>
    </row>
    <row r="164" spans="1:10" ht="22.5" customHeight="1" x14ac:dyDescent="0.25">
      <c r="A164" s="43"/>
      <c r="B164" s="187" t="s">
        <v>44</v>
      </c>
      <c r="C164" s="187"/>
      <c r="D164" s="187"/>
      <c r="E164" s="187"/>
      <c r="F164" s="67"/>
      <c r="G164" s="67"/>
      <c r="H164" s="40"/>
      <c r="I164" s="74"/>
      <c r="J164" s="89">
        <f t="shared" si="14"/>
        <v>0</v>
      </c>
    </row>
    <row r="165" spans="1:10" ht="22.5" customHeight="1" x14ac:dyDescent="0.25">
      <c r="A165" s="43"/>
      <c r="B165" s="187" t="s">
        <v>44</v>
      </c>
      <c r="C165" s="187"/>
      <c r="D165" s="187"/>
      <c r="E165" s="187"/>
      <c r="F165" s="67"/>
      <c r="G165" s="67"/>
      <c r="H165" s="40"/>
      <c r="I165" s="74"/>
      <c r="J165" s="89">
        <f t="shared" si="14"/>
        <v>0</v>
      </c>
    </row>
    <row r="166" spans="1:10" ht="22.5" customHeight="1" x14ac:dyDescent="0.25">
      <c r="A166" s="43"/>
      <c r="B166" s="187" t="s">
        <v>44</v>
      </c>
      <c r="C166" s="187"/>
      <c r="D166" s="187"/>
      <c r="E166" s="187"/>
      <c r="F166" s="67"/>
      <c r="G166" s="67"/>
      <c r="H166" s="40"/>
      <c r="I166" s="74"/>
      <c r="J166" s="89">
        <f t="shared" si="14"/>
        <v>0</v>
      </c>
    </row>
    <row r="167" spans="1:10" ht="22.5" customHeight="1" x14ac:dyDescent="0.25">
      <c r="A167" s="43"/>
      <c r="B167" s="187" t="s">
        <v>44</v>
      </c>
      <c r="C167" s="187"/>
      <c r="D167" s="187"/>
      <c r="E167" s="187"/>
      <c r="F167" s="67"/>
      <c r="G167" s="67"/>
      <c r="H167" s="40"/>
      <c r="I167" s="74"/>
      <c r="J167" s="89">
        <f t="shared" si="14"/>
        <v>0</v>
      </c>
    </row>
    <row r="168" spans="1:10" ht="22.5" customHeight="1" x14ac:dyDescent="0.25">
      <c r="A168" s="43"/>
      <c r="B168" s="187" t="s">
        <v>44</v>
      </c>
      <c r="C168" s="187"/>
      <c r="D168" s="187"/>
      <c r="E168" s="187"/>
      <c r="F168" s="67"/>
      <c r="G168" s="67"/>
      <c r="H168" s="40"/>
      <c r="I168" s="74"/>
      <c r="J168" s="89">
        <f t="shared" si="14"/>
        <v>0</v>
      </c>
    </row>
    <row r="169" spans="1:10" ht="20.25" customHeight="1" x14ac:dyDescent="0.25">
      <c r="A169" s="43"/>
      <c r="B169" s="188" t="s">
        <v>3</v>
      </c>
      <c r="C169" s="188"/>
      <c r="D169" s="188"/>
      <c r="E169" s="188"/>
      <c r="F169" s="45"/>
      <c r="G169" s="46"/>
      <c r="H169" s="75"/>
      <c r="I169" s="48"/>
      <c r="J169" s="49">
        <f>SUM(J159:J168)</f>
        <v>0</v>
      </c>
    </row>
    <row r="170" spans="1:10" x14ac:dyDescent="0.25">
      <c r="A170" s="52"/>
      <c r="B170" s="52"/>
      <c r="C170" s="52"/>
      <c r="D170" s="52"/>
      <c r="E170" s="52"/>
      <c r="F170" s="52"/>
      <c r="G170" s="52"/>
      <c r="H170" s="52"/>
      <c r="I170" s="52"/>
      <c r="J170" s="52"/>
    </row>
    <row r="171" spans="1:10" x14ac:dyDescent="0.25">
      <c r="A171" s="52"/>
      <c r="B171" s="52"/>
      <c r="C171" s="52"/>
      <c r="D171" s="52"/>
      <c r="E171" s="52"/>
      <c r="F171" s="52"/>
      <c r="G171" s="52"/>
      <c r="H171" s="52"/>
      <c r="I171" s="52"/>
      <c r="J171" s="52"/>
    </row>
    <row r="172" spans="1:10" s="2" customFormat="1" ht="23.25" customHeight="1" x14ac:dyDescent="0.25">
      <c r="A172" s="76"/>
      <c r="B172" s="186" t="s">
        <v>180</v>
      </c>
      <c r="C172" s="186"/>
      <c r="D172" s="186"/>
      <c r="E172" s="186"/>
      <c r="F172" s="186"/>
      <c r="G172" s="186"/>
      <c r="H172" s="186"/>
      <c r="I172" s="186"/>
      <c r="J172" s="77">
        <f>+J22+J29+J33+J37+J41+J46+J60+J75+J81+J90+J105+J143+J147+J152+J156+J169</f>
        <v>0</v>
      </c>
    </row>
    <row r="173" spans="1:10" x14ac:dyDescent="0.25">
      <c r="A173" s="52"/>
      <c r="B173" s="52"/>
      <c r="C173" s="52"/>
      <c r="D173" s="52"/>
      <c r="E173" s="52"/>
      <c r="F173" s="52"/>
      <c r="G173" s="52"/>
      <c r="H173" s="52"/>
      <c r="I173" s="52"/>
      <c r="J173" s="52"/>
    </row>
    <row r="174" spans="1:10" s="3" customFormat="1" ht="19.5" customHeight="1" thickBot="1" x14ac:dyDescent="0.3">
      <c r="A174" s="185" t="s">
        <v>22</v>
      </c>
      <c r="B174" s="185"/>
      <c r="C174" s="185"/>
      <c r="D174" s="185"/>
      <c r="E174" s="185"/>
      <c r="F174" s="185"/>
      <c r="G174" s="185"/>
      <c r="H174" s="185"/>
      <c r="I174" s="78"/>
      <c r="J174" s="78"/>
    </row>
    <row r="175" spans="1:10" x14ac:dyDescent="0.25">
      <c r="A175" s="189"/>
      <c r="B175" s="190"/>
      <c r="C175" s="191"/>
      <c r="D175" s="191"/>
      <c r="E175" s="191"/>
      <c r="F175" s="191"/>
      <c r="G175" s="191"/>
      <c r="H175" s="191"/>
      <c r="I175" s="191"/>
      <c r="J175" s="192"/>
    </row>
    <row r="176" spans="1:10" x14ac:dyDescent="0.25">
      <c r="A176" s="189"/>
      <c r="B176" s="193"/>
      <c r="C176" s="194"/>
      <c r="D176" s="194"/>
      <c r="E176" s="194"/>
      <c r="F176" s="194"/>
      <c r="G176" s="194"/>
      <c r="H176" s="194"/>
      <c r="I176" s="194"/>
      <c r="J176" s="195"/>
    </row>
    <row r="177" spans="1:10" x14ac:dyDescent="0.25">
      <c r="A177" s="189"/>
      <c r="B177" s="193"/>
      <c r="C177" s="194"/>
      <c r="D177" s="194"/>
      <c r="E177" s="194"/>
      <c r="F177" s="194"/>
      <c r="G177" s="194"/>
      <c r="H177" s="194"/>
      <c r="I177" s="194"/>
      <c r="J177" s="195"/>
    </row>
    <row r="178" spans="1:10" x14ac:dyDescent="0.25">
      <c r="A178" s="189"/>
      <c r="B178" s="193"/>
      <c r="C178" s="194"/>
      <c r="D178" s="194"/>
      <c r="E178" s="194"/>
      <c r="F178" s="194"/>
      <c r="G178" s="194"/>
      <c r="H178" s="194"/>
      <c r="I178" s="194"/>
      <c r="J178" s="195"/>
    </row>
    <row r="179" spans="1:10" x14ac:dyDescent="0.25">
      <c r="A179" s="189"/>
      <c r="B179" s="193"/>
      <c r="C179" s="194"/>
      <c r="D179" s="194"/>
      <c r="E179" s="194"/>
      <c r="F179" s="194"/>
      <c r="G179" s="194"/>
      <c r="H179" s="194"/>
      <c r="I179" s="194"/>
      <c r="J179" s="195"/>
    </row>
    <row r="180" spans="1:10" x14ac:dyDescent="0.25">
      <c r="A180" s="189"/>
      <c r="B180" s="193"/>
      <c r="C180" s="194"/>
      <c r="D180" s="194"/>
      <c r="E180" s="194"/>
      <c r="F180" s="194"/>
      <c r="G180" s="194"/>
      <c r="H180" s="194"/>
      <c r="I180" s="194"/>
      <c r="J180" s="195"/>
    </row>
    <row r="181" spans="1:10" x14ac:dyDescent="0.25">
      <c r="A181" s="189"/>
      <c r="B181" s="193"/>
      <c r="C181" s="194"/>
      <c r="D181" s="194"/>
      <c r="E181" s="194"/>
      <c r="F181" s="194"/>
      <c r="G181" s="194"/>
      <c r="H181" s="194"/>
      <c r="I181" s="194"/>
      <c r="J181" s="195"/>
    </row>
    <row r="182" spans="1:10" ht="15.75" thickBot="1" x14ac:dyDescent="0.3">
      <c r="A182" s="189"/>
      <c r="B182" s="196"/>
      <c r="C182" s="197"/>
      <c r="D182" s="197"/>
      <c r="E182" s="197"/>
      <c r="F182" s="197"/>
      <c r="G182" s="197"/>
      <c r="H182" s="197"/>
      <c r="I182" s="197"/>
      <c r="J182" s="198"/>
    </row>
    <row r="183" spans="1:10" x14ac:dyDescent="0.25">
      <c r="A183" s="52"/>
      <c r="B183" s="52"/>
      <c r="C183" s="52"/>
      <c r="D183" s="52"/>
      <c r="E183" s="52"/>
      <c r="F183" s="52"/>
      <c r="G183" s="52"/>
      <c r="H183" s="52"/>
      <c r="I183" s="52"/>
      <c r="J183" s="52"/>
    </row>
    <row r="184" spans="1:10" s="3" customFormat="1" ht="19.5" customHeight="1" thickBot="1" x14ac:dyDescent="0.3">
      <c r="A184" s="185" t="s">
        <v>2</v>
      </c>
      <c r="B184" s="185"/>
      <c r="C184" s="185"/>
      <c r="D184" s="185"/>
      <c r="E184" s="185"/>
      <c r="F184" s="185"/>
      <c r="G184" s="185"/>
      <c r="H184" s="185"/>
      <c r="I184" s="78"/>
      <c r="J184" s="78"/>
    </row>
    <row r="185" spans="1:10" ht="27" customHeight="1" x14ac:dyDescent="0.25">
      <c r="A185" s="189"/>
      <c r="B185" s="190"/>
      <c r="C185" s="191"/>
      <c r="D185" s="191"/>
      <c r="E185" s="191"/>
      <c r="F185" s="191"/>
      <c r="G185" s="191"/>
      <c r="H185" s="191"/>
      <c r="I185" s="191"/>
      <c r="J185" s="192"/>
    </row>
    <row r="186" spans="1:10" x14ac:dyDescent="0.25">
      <c r="A186" s="189"/>
      <c r="B186" s="193"/>
      <c r="C186" s="194"/>
      <c r="D186" s="194"/>
      <c r="E186" s="194"/>
      <c r="F186" s="194"/>
      <c r="G186" s="194"/>
      <c r="H186" s="194"/>
      <c r="I186" s="194"/>
      <c r="J186" s="195"/>
    </row>
    <row r="187" spans="1:10" x14ac:dyDescent="0.25">
      <c r="A187" s="189"/>
      <c r="B187" s="193"/>
      <c r="C187" s="194"/>
      <c r="D187" s="194"/>
      <c r="E187" s="194"/>
      <c r="F187" s="194"/>
      <c r="G187" s="194"/>
      <c r="H187" s="194"/>
      <c r="I187" s="194"/>
      <c r="J187" s="195"/>
    </row>
    <row r="188" spans="1:10" x14ac:dyDescent="0.25">
      <c r="A188" s="189"/>
      <c r="B188" s="193"/>
      <c r="C188" s="194"/>
      <c r="D188" s="194"/>
      <c r="E188" s="194"/>
      <c r="F188" s="194"/>
      <c r="G188" s="194"/>
      <c r="H188" s="194"/>
      <c r="I188" s="194"/>
      <c r="J188" s="195"/>
    </row>
    <row r="189" spans="1:10" x14ac:dyDescent="0.25">
      <c r="A189" s="189"/>
      <c r="B189" s="193"/>
      <c r="C189" s="194"/>
      <c r="D189" s="194"/>
      <c r="E189" s="194"/>
      <c r="F189" s="194"/>
      <c r="G189" s="194"/>
      <c r="H189" s="194"/>
      <c r="I189" s="194"/>
      <c r="J189" s="195"/>
    </row>
    <row r="190" spans="1:10" x14ac:dyDescent="0.25">
      <c r="A190" s="189"/>
      <c r="B190" s="193"/>
      <c r="C190" s="194"/>
      <c r="D190" s="194"/>
      <c r="E190" s="194"/>
      <c r="F190" s="194"/>
      <c r="G190" s="194"/>
      <c r="H190" s="194"/>
      <c r="I190" s="194"/>
      <c r="J190" s="195"/>
    </row>
    <row r="191" spans="1:10" x14ac:dyDescent="0.25">
      <c r="A191" s="189"/>
      <c r="B191" s="193"/>
      <c r="C191" s="194"/>
      <c r="D191" s="194"/>
      <c r="E191" s="194"/>
      <c r="F191" s="194"/>
      <c r="G191" s="194"/>
      <c r="H191" s="194"/>
      <c r="I191" s="194"/>
      <c r="J191" s="195"/>
    </row>
    <row r="192" spans="1:10" ht="15.75" thickBot="1" x14ac:dyDescent="0.3">
      <c r="A192" s="189"/>
      <c r="B192" s="196"/>
      <c r="C192" s="197"/>
      <c r="D192" s="197"/>
      <c r="E192" s="197"/>
      <c r="F192" s="197"/>
      <c r="G192" s="197"/>
      <c r="H192" s="197"/>
      <c r="I192" s="197"/>
      <c r="J192" s="198"/>
    </row>
    <row r="193" spans="1:10" ht="7.5" customHeight="1" x14ac:dyDescent="0.25"/>
    <row r="194" spans="1:10" ht="15.75" x14ac:dyDescent="0.25">
      <c r="A194" s="199" t="s">
        <v>23</v>
      </c>
      <c r="B194" s="200"/>
      <c r="C194" s="200"/>
      <c r="D194" s="200"/>
      <c r="E194" s="200"/>
      <c r="F194" s="200"/>
      <c r="G194" s="201"/>
      <c r="I194" s="202" t="s">
        <v>45</v>
      </c>
      <c r="J194" s="203"/>
    </row>
    <row r="195" spans="1:10" x14ac:dyDescent="0.25">
      <c r="A195" s="170" t="s">
        <v>1</v>
      </c>
      <c r="B195" s="171"/>
      <c r="C195" s="171"/>
      <c r="D195" s="171"/>
      <c r="E195" s="171"/>
      <c r="F195" s="171"/>
      <c r="G195" s="172"/>
      <c r="I195" s="179" t="s">
        <v>46</v>
      </c>
      <c r="J195" s="180"/>
    </row>
    <row r="196" spans="1:10" x14ac:dyDescent="0.25">
      <c r="A196" s="173"/>
      <c r="B196" s="174"/>
      <c r="C196" s="174"/>
      <c r="D196" s="174"/>
      <c r="E196" s="174"/>
      <c r="F196" s="174"/>
      <c r="G196" s="175"/>
      <c r="I196" s="181"/>
      <c r="J196" s="182"/>
    </row>
    <row r="197" spans="1:10" x14ac:dyDescent="0.25">
      <c r="A197" s="173"/>
      <c r="B197" s="174"/>
      <c r="C197" s="174"/>
      <c r="D197" s="174"/>
      <c r="E197" s="174"/>
      <c r="F197" s="174"/>
      <c r="G197" s="175"/>
      <c r="I197" s="181"/>
      <c r="J197" s="182"/>
    </row>
    <row r="198" spans="1:10" x14ac:dyDescent="0.25">
      <c r="A198" s="173"/>
      <c r="B198" s="174"/>
      <c r="C198" s="174"/>
      <c r="D198" s="174"/>
      <c r="E198" s="174"/>
      <c r="F198" s="174"/>
      <c r="G198" s="175"/>
      <c r="I198" s="181"/>
      <c r="J198" s="182"/>
    </row>
    <row r="199" spans="1:10" x14ac:dyDescent="0.25">
      <c r="A199" s="173"/>
      <c r="B199" s="174"/>
      <c r="C199" s="174"/>
      <c r="D199" s="174"/>
      <c r="E199" s="174"/>
      <c r="F199" s="174"/>
      <c r="G199" s="175"/>
      <c r="I199" s="181"/>
      <c r="J199" s="182"/>
    </row>
    <row r="200" spans="1:10" x14ac:dyDescent="0.25">
      <c r="A200" s="173"/>
      <c r="B200" s="174"/>
      <c r="C200" s="174"/>
      <c r="D200" s="174"/>
      <c r="E200" s="174"/>
      <c r="F200" s="174"/>
      <c r="G200" s="175"/>
      <c r="I200" s="181"/>
      <c r="J200" s="182"/>
    </row>
    <row r="201" spans="1:10" x14ac:dyDescent="0.25">
      <c r="A201" s="173"/>
      <c r="B201" s="174"/>
      <c r="C201" s="174"/>
      <c r="D201" s="174"/>
      <c r="E201" s="174"/>
      <c r="F201" s="174"/>
      <c r="G201" s="175"/>
      <c r="I201" s="181"/>
      <c r="J201" s="182"/>
    </row>
    <row r="202" spans="1:10" x14ac:dyDescent="0.25">
      <c r="A202" s="176"/>
      <c r="B202" s="177"/>
      <c r="C202" s="177"/>
      <c r="D202" s="177"/>
      <c r="E202" s="177"/>
      <c r="F202" s="177"/>
      <c r="G202" s="178"/>
      <c r="I202" s="183"/>
      <c r="J202" s="184"/>
    </row>
  </sheetData>
  <sheetProtection algorithmName="SHA-512" hashValue="h5bJIygLdWZ9qLnSExWCWdQXlyganBLvZvtBYqElAdB9iTYt3oxA5K45v/u0lTGBPvxbHKm2MqW8WfX92h9yWw==" saltValue="BFjp+7CUr4w9Gq5UCukOQQ==" spinCount="100000" sheet="1" objects="1" scenarios="1"/>
  <mergeCells count="161">
    <mergeCell ref="A195:G202"/>
    <mergeCell ref="I195:J202"/>
    <mergeCell ref="B185:J192"/>
    <mergeCell ref="A194:G194"/>
    <mergeCell ref="I194:J194"/>
    <mergeCell ref="A174:H174"/>
    <mergeCell ref="A175:A182"/>
    <mergeCell ref="B175:J182"/>
    <mergeCell ref="A184:H184"/>
    <mergeCell ref="A185:A192"/>
    <mergeCell ref="B168:E168"/>
    <mergeCell ref="B169:E169"/>
    <mergeCell ref="B162:E162"/>
    <mergeCell ref="B163:E163"/>
    <mergeCell ref="B164:E164"/>
    <mergeCell ref="B165:E165"/>
    <mergeCell ref="B166:E166"/>
    <mergeCell ref="B167:E167"/>
    <mergeCell ref="B172:I172"/>
    <mergeCell ref="B156:E156"/>
    <mergeCell ref="B158:E158"/>
    <mergeCell ref="B159:E159"/>
    <mergeCell ref="B160:E160"/>
    <mergeCell ref="B161:E161"/>
    <mergeCell ref="B150:E150"/>
    <mergeCell ref="B151:E151"/>
    <mergeCell ref="B152:E152"/>
    <mergeCell ref="B154:E154"/>
    <mergeCell ref="B155:E155"/>
    <mergeCell ref="B157:J157"/>
    <mergeCell ref="B145:E145"/>
    <mergeCell ref="B146:E146"/>
    <mergeCell ref="B147:E147"/>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20:E120"/>
    <mergeCell ref="B107:E107"/>
    <mergeCell ref="B108:E108"/>
    <mergeCell ref="B109:E109"/>
    <mergeCell ref="B110:E110"/>
    <mergeCell ref="B111:E111"/>
    <mergeCell ref="B112:E112"/>
    <mergeCell ref="B101:E101"/>
    <mergeCell ref="B102:E102"/>
    <mergeCell ref="B103:E103"/>
    <mergeCell ref="B104:E104"/>
    <mergeCell ref="B105:E105"/>
    <mergeCell ref="B94:E94"/>
    <mergeCell ref="B95:E95"/>
    <mergeCell ref="B96:E96"/>
    <mergeCell ref="B98:E98"/>
    <mergeCell ref="B99:E99"/>
    <mergeCell ref="B100:E100"/>
    <mergeCell ref="B87:E87"/>
    <mergeCell ref="B88:E88"/>
    <mergeCell ref="B89:E89"/>
    <mergeCell ref="B92:E92"/>
    <mergeCell ref="B93:E93"/>
    <mergeCell ref="B90:E90"/>
    <mergeCell ref="B97:E97"/>
    <mergeCell ref="B79:E79"/>
    <mergeCell ref="B80:E80"/>
    <mergeCell ref="B81:E81"/>
    <mergeCell ref="B84:E84"/>
    <mergeCell ref="B86:E86"/>
    <mergeCell ref="B72:E72"/>
    <mergeCell ref="B77:E77"/>
    <mergeCell ref="B78:E78"/>
    <mergeCell ref="B75:E75"/>
    <mergeCell ref="B83:E83"/>
    <mergeCell ref="B85:E85"/>
    <mergeCell ref="B65:E65"/>
    <mergeCell ref="B67:E67"/>
    <mergeCell ref="B68:E68"/>
    <mergeCell ref="B69:E69"/>
    <mergeCell ref="B70:E70"/>
    <mergeCell ref="B71:E71"/>
    <mergeCell ref="B59:E59"/>
    <mergeCell ref="B60:E60"/>
    <mergeCell ref="B62:E62"/>
    <mergeCell ref="B63:E63"/>
    <mergeCell ref="B64:E64"/>
    <mergeCell ref="B66:E66"/>
    <mergeCell ref="B52:E52"/>
    <mergeCell ref="B53:E53"/>
    <mergeCell ref="B54:E54"/>
    <mergeCell ref="B55:E55"/>
    <mergeCell ref="B57:E57"/>
    <mergeCell ref="B58:E58"/>
    <mergeCell ref="B44:E44"/>
    <mergeCell ref="B45:E45"/>
    <mergeCell ref="B46:E46"/>
    <mergeCell ref="B48:E48"/>
    <mergeCell ref="B49:E49"/>
    <mergeCell ref="B50:E50"/>
    <mergeCell ref="B51:E51"/>
    <mergeCell ref="B56:E56"/>
    <mergeCell ref="B37:E37"/>
    <mergeCell ref="B39:E39"/>
    <mergeCell ref="B41:E41"/>
    <mergeCell ref="B43:E43"/>
    <mergeCell ref="B31:E31"/>
    <mergeCell ref="B32:E32"/>
    <mergeCell ref="B33:E33"/>
    <mergeCell ref="B35:E35"/>
    <mergeCell ref="B36:E36"/>
    <mergeCell ref="B40:E40"/>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8914CA2E-A5D6-4A31-866D-4915EA86F47F}">
          <x14:formula1>
            <xm:f>Eenheden!$A$1:$A$9</xm:f>
          </x14:formula1>
          <xm:sqref>G155</xm:sqref>
        </x14:dataValidation>
        <x14:dataValidation type="list" allowBlank="1" showInputMessage="1" showErrorMessage="1" xr:uid="{A5FA7DA4-F1B6-484E-9A0A-99738F8CFB58}">
          <x14:formula1>
            <xm:f>Eenheden!$A$1:$A$8</xm:f>
          </x14:formula1>
          <xm:sqref>G159:G168</xm:sqref>
        </x14:dataValidation>
        <x14:dataValidation type="list" allowBlank="1" showInputMessage="1" showErrorMessage="1" xr:uid="{605752F8-07D0-4C0F-97C7-21040D8957EA}">
          <x14:formula1>
            <xm:f>Eenheden!$A$1:$A$7</xm:f>
          </x14:formula1>
          <xm:sqref>G103:G104 G131:G132 G150:G151 G146 G141:G142 G118:G119</xm:sqref>
        </x14:dataValidation>
        <x14:dataValidation type="list" allowBlank="1" showInputMessage="1" showErrorMessage="1" xr:uid="{EA8CE179-4BE5-4188-9B28-0065747A5A7C}">
          <x14:formula1>
            <xm:f>Eenheden!$A$1:$A$6</xm:f>
          </x14:formula1>
          <xm:sqref>G25:G28 G32 G36 G40 G44:G45</xm:sqref>
        </x14:dataValidation>
        <x14:dataValidation type="list" allowBlank="1" showInputMessage="1" showErrorMessage="1" xr:uid="{FF50848C-E343-4BDD-8985-95FD7D80F86C}">
          <x14:formula1>
            <xm:f>Eenheden!$A$1:$A$5</xm:f>
          </x14:formula1>
          <xm:sqref>G21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42889-ECB3-4929-96B3-2A9DF2397E17}">
  <sheetPr>
    <pageSetUpPr fitToPage="1"/>
  </sheetPr>
  <dimension ref="A1:BO202"/>
  <sheetViews>
    <sheetView showGridLines="0" topLeftCell="A124" zoomScale="85" zoomScaleNormal="85" zoomScaleSheetLayoutView="85" workbookViewId="0">
      <selection activeCell="M30" sqref="M30"/>
    </sheetView>
  </sheetViews>
  <sheetFormatPr defaultColWidth="9.140625" defaultRowHeight="15" x14ac:dyDescent="0.25"/>
  <cols>
    <col min="2" max="2" width="25" customWidth="1"/>
    <col min="5" max="5" width="17" customWidth="1"/>
    <col min="6" max="6" width="12.28515625" customWidth="1"/>
    <col min="7" max="7" width="22.140625" customWidth="1"/>
    <col min="8" max="8" width="17.85546875" customWidth="1"/>
    <col min="9" max="9" width="24.5703125" customWidth="1"/>
    <col min="10" max="10" width="35.28515625" customWidth="1"/>
  </cols>
  <sheetData>
    <row r="1" spans="1:10" ht="21" x14ac:dyDescent="0.35">
      <c r="A1" s="13" t="s">
        <v>41</v>
      </c>
      <c r="B1" s="13"/>
      <c r="C1" s="13"/>
      <c r="D1" s="13"/>
      <c r="E1" s="13"/>
      <c r="F1" s="13"/>
      <c r="G1" s="13"/>
      <c r="H1" s="13"/>
      <c r="I1" s="205" t="s">
        <v>122</v>
      </c>
      <c r="J1" s="205"/>
    </row>
    <row r="4" spans="1:10" ht="15" customHeight="1" x14ac:dyDescent="0.25">
      <c r="A4" s="206" t="s">
        <v>42</v>
      </c>
      <c r="B4" s="206"/>
      <c r="C4" s="206"/>
      <c r="D4" s="206"/>
      <c r="E4" s="206"/>
      <c r="F4" s="206"/>
      <c r="G4" s="206"/>
      <c r="H4" s="206"/>
      <c r="I4" s="206"/>
      <c r="J4" s="206"/>
    </row>
    <row r="5" spans="1:10" x14ac:dyDescent="0.25">
      <c r="A5" s="206"/>
      <c r="B5" s="206"/>
      <c r="C5" s="206"/>
      <c r="D5" s="206"/>
      <c r="E5" s="206"/>
      <c r="F5" s="206"/>
      <c r="G5" s="206"/>
      <c r="H5" s="206"/>
      <c r="I5" s="206"/>
      <c r="J5" s="206"/>
    </row>
    <row r="6" spans="1:10" x14ac:dyDescent="0.25">
      <c r="A6" s="206"/>
      <c r="B6" s="206"/>
      <c r="C6" s="206"/>
      <c r="D6" s="206"/>
      <c r="E6" s="206"/>
      <c r="F6" s="206"/>
      <c r="G6" s="206"/>
      <c r="H6" s="206"/>
      <c r="I6" s="206"/>
      <c r="J6" s="206"/>
    </row>
    <row r="8" spans="1:10" ht="19.5" customHeight="1" x14ac:dyDescent="0.25">
      <c r="A8" s="213" t="s">
        <v>23</v>
      </c>
      <c r="B8" s="214"/>
      <c r="C8" s="214"/>
      <c r="D8" s="214"/>
      <c r="E8" s="214"/>
      <c r="F8" s="214"/>
      <c r="G8" s="214"/>
      <c r="H8" s="214"/>
      <c r="I8" s="214"/>
      <c r="J8" s="214"/>
    </row>
    <row r="9" spans="1:10" ht="19.5" customHeight="1" x14ac:dyDescent="0.25">
      <c r="A9" s="207" t="s">
        <v>12</v>
      </c>
      <c r="B9" s="208"/>
      <c r="C9" s="209" t="str">
        <f>IF(Totaalblad!C6=0," ",Totaalblad!C6)</f>
        <v xml:space="preserve"> </v>
      </c>
      <c r="D9" s="210"/>
      <c r="E9" s="210"/>
      <c r="F9" s="210"/>
      <c r="G9" s="210"/>
      <c r="H9" s="210"/>
      <c r="I9" s="210"/>
      <c r="J9" s="210"/>
    </row>
    <row r="10" spans="1:10" ht="19.5" customHeight="1" x14ac:dyDescent="0.25">
      <c r="A10" s="207" t="s">
        <v>10</v>
      </c>
      <c r="B10" s="208"/>
      <c r="C10" s="209" t="str">
        <f>IF(Totaalblad!C7=0," ",Totaalblad!C7)</f>
        <v xml:space="preserve"> </v>
      </c>
      <c r="D10" s="210"/>
      <c r="E10" s="210"/>
      <c r="F10" s="210"/>
      <c r="G10" s="210"/>
      <c r="H10" s="210"/>
      <c r="I10" s="210"/>
      <c r="J10" s="210"/>
    </row>
    <row r="11" spans="1:10" ht="19.5" customHeight="1" x14ac:dyDescent="0.25">
      <c r="A11" s="207" t="s">
        <v>9</v>
      </c>
      <c r="B11" s="208"/>
      <c r="C11" s="209" t="str">
        <f>IF(Totaalblad!C8=0," ",Totaalblad!C8)</f>
        <v xml:space="preserve"> </v>
      </c>
      <c r="D11" s="210"/>
      <c r="E11" s="210"/>
      <c r="F11" s="210"/>
      <c r="G11" s="210"/>
      <c r="H11" s="210"/>
      <c r="I11" s="210"/>
      <c r="J11" s="210"/>
    </row>
    <row r="12" spans="1:10" ht="19.5" customHeight="1" x14ac:dyDescent="0.25">
      <c r="A12" s="211" t="s">
        <v>24</v>
      </c>
      <c r="B12" s="212"/>
      <c r="C12" s="209" t="str">
        <f>IF(Totaalblad!C9=0," ",Totaalblad!C9)</f>
        <v xml:space="preserve"> </v>
      </c>
      <c r="D12" s="210"/>
      <c r="E12" s="210"/>
      <c r="F12" s="210"/>
      <c r="G12" s="210"/>
      <c r="H12" s="210"/>
      <c r="I12" s="210"/>
      <c r="J12" s="210"/>
    </row>
    <row r="13" spans="1:10" ht="19.5" customHeight="1" x14ac:dyDescent="0.25">
      <c r="A13" s="207" t="s">
        <v>8</v>
      </c>
      <c r="B13" s="208"/>
      <c r="C13" s="209" t="str">
        <f>IF(Totaalblad!C10=0," ",Totaalblad!C10)</f>
        <v xml:space="preserve"> </v>
      </c>
      <c r="D13" s="210"/>
      <c r="E13" s="210"/>
      <c r="F13" s="210"/>
      <c r="G13" s="210"/>
      <c r="H13" s="210"/>
      <c r="I13" s="210"/>
      <c r="J13" s="210"/>
    </row>
    <row r="14" spans="1:10" ht="19.5" customHeight="1" x14ac:dyDescent="0.25">
      <c r="A14" s="207" t="s">
        <v>7</v>
      </c>
      <c r="B14" s="208"/>
      <c r="C14" s="209" t="str">
        <f>IF(Totaalblad!C11=0," ",Totaalblad!C11)</f>
        <v xml:space="preserve"> </v>
      </c>
      <c r="D14" s="210"/>
      <c r="E14" s="210"/>
      <c r="F14" s="210"/>
      <c r="G14" s="210"/>
      <c r="H14" s="210"/>
      <c r="I14" s="210"/>
      <c r="J14" s="210"/>
    </row>
    <row r="15" spans="1:10" x14ac:dyDescent="0.25">
      <c r="C15" s="5"/>
      <c r="D15" s="5"/>
      <c r="E15" s="5"/>
      <c r="F15" s="5"/>
      <c r="G15" s="5"/>
      <c r="H15" s="5"/>
      <c r="I15" s="5"/>
      <c r="J15" s="5"/>
    </row>
    <row r="16" spans="1:10" s="2" customFormat="1" ht="24" customHeight="1" x14ac:dyDescent="0.25">
      <c r="A16" s="19"/>
      <c r="B16" s="19"/>
      <c r="C16" s="19"/>
      <c r="D16" s="19"/>
      <c r="E16" s="19"/>
      <c r="F16" s="19"/>
      <c r="G16" s="19"/>
      <c r="H16" s="19"/>
      <c r="I16" s="19"/>
      <c r="J16" s="20"/>
    </row>
    <row r="17" spans="1:67" s="7" customFormat="1" ht="33" customHeight="1" x14ac:dyDescent="0.25">
      <c r="A17" s="215" t="s">
        <v>177</v>
      </c>
      <c r="B17" s="215"/>
      <c r="C17" s="215"/>
      <c r="D17" s="215"/>
      <c r="E17" s="215"/>
      <c r="F17" s="215"/>
      <c r="G17" s="215"/>
      <c r="H17" s="215"/>
      <c r="I17" s="215"/>
      <c r="J17" s="21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25">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25">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25">
      <c r="A20" s="9"/>
      <c r="B20" s="216" t="s">
        <v>48</v>
      </c>
      <c r="C20" s="216"/>
      <c r="D20" s="216"/>
      <c r="E20" s="216"/>
      <c r="F20" s="10" t="s">
        <v>0</v>
      </c>
      <c r="G20" s="10" t="s">
        <v>6</v>
      </c>
      <c r="H20" s="101" t="s">
        <v>5</v>
      </c>
      <c r="I20" s="18" t="s">
        <v>4</v>
      </c>
      <c r="J20" s="12" t="s">
        <v>178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25">
      <c r="A21" s="43"/>
      <c r="B21" s="155" t="s">
        <v>49</v>
      </c>
      <c r="C21" s="155"/>
      <c r="D21" s="155"/>
      <c r="E21" s="155"/>
      <c r="F21" s="38" t="s">
        <v>50</v>
      </c>
      <c r="G21" s="39" t="s">
        <v>34</v>
      </c>
      <c r="H21" s="40"/>
      <c r="I21" s="87">
        <v>220.1</v>
      </c>
      <c r="J21" s="121">
        <f>+H21*I21</f>
        <v>0</v>
      </c>
    </row>
    <row r="22" spans="1:67" ht="20.25" customHeight="1" x14ac:dyDescent="0.25">
      <c r="A22" s="43"/>
      <c r="B22" s="160" t="s">
        <v>3</v>
      </c>
      <c r="C22" s="160"/>
      <c r="D22" s="160"/>
      <c r="E22" s="160"/>
      <c r="F22" s="45"/>
      <c r="G22" s="46"/>
      <c r="H22" s="47"/>
      <c r="I22" s="48"/>
      <c r="J22" s="49">
        <f>SUM(J21:J21)</f>
        <v>0</v>
      </c>
    </row>
    <row r="23" spans="1:67" x14ac:dyDescent="0.25">
      <c r="A23" s="50"/>
      <c r="B23" s="51"/>
      <c r="C23" s="52"/>
      <c r="D23" s="52"/>
      <c r="E23" s="52"/>
      <c r="F23" s="52"/>
      <c r="G23" s="53"/>
      <c r="H23" s="52"/>
      <c r="I23" s="54"/>
      <c r="J23" s="52"/>
    </row>
    <row r="24" spans="1:67" s="8" customFormat="1" ht="20.25" customHeight="1" x14ac:dyDescent="0.25">
      <c r="A24" s="55"/>
      <c r="B24" s="156" t="s">
        <v>27</v>
      </c>
      <c r="C24" s="156"/>
      <c r="D24" s="156"/>
      <c r="E24" s="156"/>
      <c r="F24" s="100" t="s">
        <v>0</v>
      </c>
      <c r="G24" s="100" t="s">
        <v>6</v>
      </c>
      <c r="H24" s="100" t="s">
        <v>5</v>
      </c>
      <c r="I24" s="103" t="s">
        <v>4</v>
      </c>
      <c r="J24" s="111" t="s">
        <v>178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25">
      <c r="A25" s="43"/>
      <c r="B25" s="155" t="s">
        <v>51</v>
      </c>
      <c r="C25" s="155"/>
      <c r="D25" s="155"/>
      <c r="E25" s="155"/>
      <c r="F25" s="38" t="s">
        <v>28</v>
      </c>
      <c r="G25" s="39" t="s">
        <v>34</v>
      </c>
      <c r="H25" s="40"/>
      <c r="I25" s="87">
        <v>243.96</v>
      </c>
      <c r="J25" s="121">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25">
      <c r="A26" s="43"/>
      <c r="B26" s="155" t="s">
        <v>51</v>
      </c>
      <c r="C26" s="155"/>
      <c r="D26" s="155"/>
      <c r="E26" s="155"/>
      <c r="F26" s="38" t="s">
        <v>29</v>
      </c>
      <c r="G26" s="39" t="s">
        <v>52</v>
      </c>
      <c r="H26" s="40"/>
      <c r="I26" s="87">
        <v>58.39</v>
      </c>
      <c r="J26" s="121">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25">
      <c r="A27" s="43"/>
      <c r="B27" s="155" t="s">
        <v>53</v>
      </c>
      <c r="C27" s="155"/>
      <c r="D27" s="155"/>
      <c r="E27" s="155"/>
      <c r="F27" s="38" t="s">
        <v>30</v>
      </c>
      <c r="G27" s="39" t="s">
        <v>34</v>
      </c>
      <c r="H27" s="40"/>
      <c r="I27" s="87">
        <v>347.05</v>
      </c>
      <c r="J27" s="121">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25">
      <c r="A28" s="43"/>
      <c r="B28" s="155" t="s">
        <v>53</v>
      </c>
      <c r="C28" s="155"/>
      <c r="D28" s="155"/>
      <c r="E28" s="155"/>
      <c r="F28" s="38" t="s">
        <v>31</v>
      </c>
      <c r="G28" s="39" t="s">
        <v>52</v>
      </c>
      <c r="H28" s="40"/>
      <c r="I28" s="87">
        <v>87.96</v>
      </c>
      <c r="J28" s="121">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25">
      <c r="A29" s="43"/>
      <c r="B29" s="160" t="s">
        <v>3</v>
      </c>
      <c r="C29" s="160"/>
      <c r="D29" s="160"/>
      <c r="E29" s="160"/>
      <c r="F29" s="45"/>
      <c r="G29" s="46"/>
      <c r="H29" s="58"/>
      <c r="I29" s="48"/>
      <c r="J29" s="49">
        <f>SUM(J25:J28)</f>
        <v>0</v>
      </c>
    </row>
    <row r="30" spans="1:67" x14ac:dyDescent="0.25">
      <c r="A30" s="52"/>
      <c r="B30" s="52"/>
      <c r="C30" s="52"/>
      <c r="D30" s="52"/>
      <c r="E30" s="52"/>
      <c r="F30" s="52"/>
      <c r="G30" s="52"/>
      <c r="H30" s="52"/>
      <c r="I30" s="52"/>
      <c r="J30" s="52"/>
    </row>
    <row r="31" spans="1:67" s="8" customFormat="1" ht="20.25" customHeight="1" x14ac:dyDescent="0.25">
      <c r="A31" s="55"/>
      <c r="B31" s="156" t="s">
        <v>32</v>
      </c>
      <c r="C31" s="156"/>
      <c r="D31" s="156"/>
      <c r="E31" s="156"/>
      <c r="F31" s="100" t="s">
        <v>0</v>
      </c>
      <c r="G31" s="100" t="s">
        <v>6</v>
      </c>
      <c r="H31" s="100" t="s">
        <v>5</v>
      </c>
      <c r="I31" s="103" t="s">
        <v>4</v>
      </c>
      <c r="J31" s="111" t="s">
        <v>178</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25">
      <c r="A32" s="43"/>
      <c r="B32" s="155" t="s">
        <v>32</v>
      </c>
      <c r="C32" s="155"/>
      <c r="D32" s="155"/>
      <c r="E32" s="155"/>
      <c r="F32" s="38" t="s">
        <v>33</v>
      </c>
      <c r="G32" s="39" t="s">
        <v>34</v>
      </c>
      <c r="H32" s="40"/>
      <c r="I32" s="87">
        <v>57.12</v>
      </c>
      <c r="J32" s="121">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25">
      <c r="A33" s="43"/>
      <c r="B33" s="160" t="s">
        <v>3</v>
      </c>
      <c r="C33" s="160"/>
      <c r="D33" s="160"/>
      <c r="E33" s="160"/>
      <c r="F33" s="45"/>
      <c r="G33" s="46"/>
      <c r="H33" s="47"/>
      <c r="I33" s="48"/>
      <c r="J33" s="49">
        <f>SUM(J32:J32)</f>
        <v>0</v>
      </c>
    </row>
    <row r="34" spans="1:67" x14ac:dyDescent="0.25">
      <c r="A34" s="52"/>
      <c r="B34" s="52"/>
      <c r="C34" s="52"/>
      <c r="D34" s="52"/>
      <c r="E34" s="52"/>
      <c r="F34" s="52"/>
      <c r="G34" s="52"/>
      <c r="H34" s="52"/>
      <c r="I34" s="52"/>
      <c r="J34" s="52"/>
    </row>
    <row r="35" spans="1:67" s="8" customFormat="1" ht="20.25" customHeight="1" x14ac:dyDescent="0.25">
      <c r="A35" s="55"/>
      <c r="B35" s="156" t="s">
        <v>54</v>
      </c>
      <c r="C35" s="156"/>
      <c r="D35" s="156"/>
      <c r="E35" s="156"/>
      <c r="F35" s="100" t="s">
        <v>0</v>
      </c>
      <c r="G35" s="100" t="s">
        <v>6</v>
      </c>
      <c r="H35" s="100" t="s">
        <v>5</v>
      </c>
      <c r="I35" s="103" t="s">
        <v>4</v>
      </c>
      <c r="J35" s="111" t="s">
        <v>178</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25">
      <c r="A36" s="43"/>
      <c r="B36" s="155" t="s">
        <v>54</v>
      </c>
      <c r="C36" s="155"/>
      <c r="D36" s="155"/>
      <c r="E36" s="155"/>
      <c r="F36" s="38" t="s">
        <v>55</v>
      </c>
      <c r="G36" s="39" t="s">
        <v>34</v>
      </c>
      <c r="H36" s="40"/>
      <c r="I36" s="87">
        <v>121.1</v>
      </c>
      <c r="J36" s="121">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25">
      <c r="A37" s="43"/>
      <c r="B37" s="160" t="s">
        <v>3</v>
      </c>
      <c r="C37" s="160"/>
      <c r="D37" s="160"/>
      <c r="E37" s="160"/>
      <c r="F37" s="45"/>
      <c r="G37" s="46"/>
      <c r="H37" s="58"/>
      <c r="I37" s="48"/>
      <c r="J37" s="49">
        <f>SUM(J36:J36)</f>
        <v>0</v>
      </c>
    </row>
    <row r="38" spans="1:67" x14ac:dyDescent="0.25">
      <c r="A38" s="52"/>
      <c r="B38" s="52"/>
      <c r="C38" s="52"/>
      <c r="D38" s="52"/>
      <c r="E38" s="52"/>
      <c r="F38" s="52"/>
      <c r="G38" s="52"/>
      <c r="H38" s="52"/>
      <c r="I38" s="52"/>
      <c r="J38" s="52"/>
    </row>
    <row r="39" spans="1:67" s="8" customFormat="1" ht="20.25" customHeight="1" x14ac:dyDescent="0.25">
      <c r="A39" s="55"/>
      <c r="B39" s="156" t="s">
        <v>56</v>
      </c>
      <c r="C39" s="156"/>
      <c r="D39" s="156"/>
      <c r="E39" s="156"/>
      <c r="F39" s="100" t="s">
        <v>0</v>
      </c>
      <c r="G39" s="100" t="s">
        <v>6</v>
      </c>
      <c r="H39" s="100" t="s">
        <v>5</v>
      </c>
      <c r="I39" s="103" t="s">
        <v>4</v>
      </c>
      <c r="J39" s="111" t="s">
        <v>178</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25">
      <c r="A40" s="43"/>
      <c r="B40" s="155" t="s">
        <v>56</v>
      </c>
      <c r="C40" s="155"/>
      <c r="D40" s="155"/>
      <c r="E40" s="155"/>
      <c r="F40" s="38" t="s">
        <v>57</v>
      </c>
      <c r="G40" s="39" t="s">
        <v>34</v>
      </c>
      <c r="H40" s="40"/>
      <c r="I40" s="87">
        <v>159.66</v>
      </c>
      <c r="J40" s="121">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ht="20.25" customHeight="1" x14ac:dyDescent="0.25">
      <c r="A41" s="43"/>
      <c r="B41" s="160" t="s">
        <v>3</v>
      </c>
      <c r="C41" s="160"/>
      <c r="D41" s="160"/>
      <c r="E41" s="160"/>
      <c r="F41" s="45"/>
      <c r="G41" s="46"/>
      <c r="H41" s="58"/>
      <c r="I41" s="48"/>
      <c r="J41" s="49">
        <f>SUM(J40:J40)</f>
        <v>0</v>
      </c>
    </row>
    <row r="42" spans="1:67" x14ac:dyDescent="0.25">
      <c r="A42" s="52"/>
      <c r="B42" s="52"/>
      <c r="C42" s="52"/>
      <c r="D42" s="52"/>
      <c r="E42" s="52"/>
      <c r="F42" s="52"/>
      <c r="G42" s="52"/>
      <c r="H42" s="52"/>
      <c r="I42" s="52"/>
      <c r="J42" s="52"/>
    </row>
    <row r="43" spans="1:67" s="8" customFormat="1" ht="32.25" customHeight="1" x14ac:dyDescent="0.25">
      <c r="A43" s="55"/>
      <c r="B43" s="204" t="s">
        <v>58</v>
      </c>
      <c r="C43" s="204"/>
      <c r="D43" s="204"/>
      <c r="E43" s="204"/>
      <c r="F43" s="100" t="s">
        <v>0</v>
      </c>
      <c r="G43" s="100" t="s">
        <v>6</v>
      </c>
      <c r="H43" s="100" t="s">
        <v>5</v>
      </c>
      <c r="I43" s="103" t="s">
        <v>4</v>
      </c>
      <c r="J43" s="111" t="s">
        <v>178</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8" customFormat="1" ht="20.25" customHeight="1" x14ac:dyDescent="0.25">
      <c r="A44" s="43"/>
      <c r="B44" s="155" t="s">
        <v>59</v>
      </c>
      <c r="C44" s="155"/>
      <c r="D44" s="155"/>
      <c r="E44" s="155"/>
      <c r="F44" s="38" t="s">
        <v>60</v>
      </c>
      <c r="G44" s="39" t="s">
        <v>52</v>
      </c>
      <c r="H44" s="40"/>
      <c r="I44" s="87">
        <v>102.06</v>
      </c>
      <c r="J44" s="121">
        <f>+H44*I44</f>
        <v>0</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25">
      <c r="A45" s="43"/>
      <c r="B45" s="155" t="s">
        <v>61</v>
      </c>
      <c r="C45" s="155"/>
      <c r="D45" s="155"/>
      <c r="E45" s="155"/>
      <c r="F45" s="38" t="s">
        <v>62</v>
      </c>
      <c r="G45" s="39" t="s">
        <v>52</v>
      </c>
      <c r="H45" s="40"/>
      <c r="I45" s="87">
        <v>102.06</v>
      </c>
      <c r="J45" s="44">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25">
      <c r="A46" s="43"/>
      <c r="B46" s="160" t="s">
        <v>3</v>
      </c>
      <c r="C46" s="160"/>
      <c r="D46" s="160"/>
      <c r="E46" s="160"/>
      <c r="F46" s="45"/>
      <c r="G46" s="46"/>
      <c r="H46" s="58"/>
      <c r="I46" s="48"/>
      <c r="J46" s="49">
        <f>SUM(J44:J45)</f>
        <v>0</v>
      </c>
    </row>
    <row r="47" spans="1:67" x14ac:dyDescent="0.25">
      <c r="A47" s="52"/>
      <c r="B47" s="52"/>
      <c r="C47" s="52"/>
      <c r="D47" s="52"/>
      <c r="E47" s="52"/>
      <c r="F47" s="52"/>
      <c r="G47" s="52"/>
      <c r="H47" s="52"/>
      <c r="I47" s="52"/>
      <c r="J47" s="52"/>
    </row>
    <row r="48" spans="1:67" s="8" customFormat="1" ht="32.25" customHeight="1" x14ac:dyDescent="0.25">
      <c r="A48" s="55"/>
      <c r="B48" s="156" t="s">
        <v>63</v>
      </c>
      <c r="C48" s="156"/>
      <c r="D48" s="156"/>
      <c r="E48" s="156"/>
      <c r="F48" s="100" t="s">
        <v>0</v>
      </c>
      <c r="G48" s="100" t="s">
        <v>112</v>
      </c>
      <c r="H48" s="100" t="s">
        <v>113</v>
      </c>
      <c r="I48" s="59" t="s">
        <v>114</v>
      </c>
      <c r="J48" s="111" t="s">
        <v>179</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25">
      <c r="A49" s="43"/>
      <c r="B49" s="155" t="s">
        <v>133</v>
      </c>
      <c r="C49" s="155"/>
      <c r="D49" s="155"/>
      <c r="E49" s="155"/>
      <c r="F49" s="38" t="s">
        <v>64</v>
      </c>
      <c r="G49" s="87">
        <v>4221.6000000000004</v>
      </c>
      <c r="H49" s="87">
        <f>G49/10</f>
        <v>422.16</v>
      </c>
      <c r="I49" s="60"/>
      <c r="J49" s="8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25">
      <c r="A50" s="43"/>
      <c r="B50" s="155" t="s">
        <v>134</v>
      </c>
      <c r="C50" s="155"/>
      <c r="D50" s="155"/>
      <c r="E50" s="155"/>
      <c r="F50" s="38" t="s">
        <v>64</v>
      </c>
      <c r="G50" s="87">
        <v>4421.7</v>
      </c>
      <c r="H50" s="87">
        <f t="shared" ref="H50:H59" si="0">G50/10</f>
        <v>442.16999999999996</v>
      </c>
      <c r="I50" s="60"/>
      <c r="J50" s="89">
        <f t="shared" ref="J50:J59" si="1">+H50*I50</f>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25">
      <c r="A51" s="43"/>
      <c r="B51" s="155" t="s">
        <v>184</v>
      </c>
      <c r="C51" s="155"/>
      <c r="D51" s="155"/>
      <c r="E51" s="155"/>
      <c r="F51" s="38" t="s">
        <v>64</v>
      </c>
      <c r="G51" s="87">
        <v>4714.3999999999996</v>
      </c>
      <c r="H51" s="87">
        <f t="shared" si="0"/>
        <v>471.43999999999994</v>
      </c>
      <c r="I51" s="60"/>
      <c r="J51" s="8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25">
      <c r="A52" s="43"/>
      <c r="B52" s="155" t="s">
        <v>135</v>
      </c>
      <c r="C52" s="155"/>
      <c r="D52" s="155"/>
      <c r="E52" s="155"/>
      <c r="F52" s="38" t="s">
        <v>66</v>
      </c>
      <c r="G52" s="87">
        <v>8443.2000000000007</v>
      </c>
      <c r="H52" s="87">
        <f t="shared" si="0"/>
        <v>844.32</v>
      </c>
      <c r="I52" s="60"/>
      <c r="J52" s="8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25">
      <c r="A53" s="43"/>
      <c r="B53" s="155" t="s">
        <v>136</v>
      </c>
      <c r="C53" s="155"/>
      <c r="D53" s="155"/>
      <c r="E53" s="155"/>
      <c r="F53" s="38" t="s">
        <v>66</v>
      </c>
      <c r="G53" s="87">
        <v>8843.4</v>
      </c>
      <c r="H53" s="87">
        <f t="shared" si="0"/>
        <v>884.33999999999992</v>
      </c>
      <c r="I53" s="60"/>
      <c r="J53" s="8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25">
      <c r="A54" s="43"/>
      <c r="B54" s="155" t="s">
        <v>183</v>
      </c>
      <c r="C54" s="155"/>
      <c r="D54" s="155"/>
      <c r="E54" s="155"/>
      <c r="F54" s="38" t="s">
        <v>66</v>
      </c>
      <c r="G54" s="87">
        <v>9428.7999999999993</v>
      </c>
      <c r="H54" s="87">
        <f t="shared" si="0"/>
        <v>942.87999999999988</v>
      </c>
      <c r="I54" s="60"/>
      <c r="J54" s="8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25">
      <c r="A55" s="43"/>
      <c r="B55" s="155" t="s">
        <v>137</v>
      </c>
      <c r="C55" s="155"/>
      <c r="D55" s="155"/>
      <c r="E55" s="155"/>
      <c r="F55" s="38" t="s">
        <v>67</v>
      </c>
      <c r="G55" s="87">
        <v>16886.400000000001</v>
      </c>
      <c r="H55" s="87">
        <f t="shared" si="0"/>
        <v>1688.64</v>
      </c>
      <c r="I55" s="60"/>
      <c r="J55" s="8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25">
      <c r="A56" s="43"/>
      <c r="B56" s="155" t="s">
        <v>138</v>
      </c>
      <c r="C56" s="155"/>
      <c r="D56" s="155"/>
      <c r="E56" s="155"/>
      <c r="F56" s="61" t="s">
        <v>67</v>
      </c>
      <c r="G56" s="87">
        <v>17686.8</v>
      </c>
      <c r="H56" s="87">
        <f t="shared" si="0"/>
        <v>1768.6799999999998</v>
      </c>
      <c r="I56" s="62"/>
      <c r="J56" s="8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8" customFormat="1" ht="20.25" customHeight="1" x14ac:dyDescent="0.25">
      <c r="A57" s="43"/>
      <c r="B57" s="155" t="s">
        <v>182</v>
      </c>
      <c r="C57" s="155"/>
      <c r="D57" s="155"/>
      <c r="E57" s="155"/>
      <c r="F57" s="61" t="s">
        <v>67</v>
      </c>
      <c r="G57" s="87">
        <v>18857.7</v>
      </c>
      <c r="H57" s="87">
        <f t="shared" si="0"/>
        <v>1885.77</v>
      </c>
      <c r="I57" s="62"/>
      <c r="J57" s="89">
        <f t="shared" si="1"/>
        <v>0</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8" customFormat="1" ht="20.25" customHeight="1" x14ac:dyDescent="0.25">
      <c r="A58" s="43"/>
      <c r="B58" s="155" t="s">
        <v>139</v>
      </c>
      <c r="C58" s="155"/>
      <c r="D58" s="155"/>
      <c r="E58" s="155"/>
      <c r="F58" s="61" t="s">
        <v>140</v>
      </c>
      <c r="G58" s="87">
        <v>26530.400000000001</v>
      </c>
      <c r="H58" s="87">
        <f t="shared" si="0"/>
        <v>2653.04</v>
      </c>
      <c r="I58" s="62"/>
      <c r="J58" s="89">
        <f t="shared" si="1"/>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8" customFormat="1" ht="20.25" customHeight="1" x14ac:dyDescent="0.25">
      <c r="A59" s="43"/>
      <c r="B59" s="155" t="s">
        <v>181</v>
      </c>
      <c r="C59" s="155"/>
      <c r="D59" s="155"/>
      <c r="E59" s="155"/>
      <c r="F59" s="61" t="s">
        <v>140</v>
      </c>
      <c r="G59" s="87">
        <v>28286.7</v>
      </c>
      <c r="H59" s="87">
        <f t="shared" si="0"/>
        <v>2828.67</v>
      </c>
      <c r="I59" s="62"/>
      <c r="J59" s="89">
        <f t="shared" si="1"/>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ht="20.25" customHeight="1" x14ac:dyDescent="0.25">
      <c r="A60" s="43"/>
      <c r="B60" s="160" t="s">
        <v>3</v>
      </c>
      <c r="C60" s="160"/>
      <c r="D60" s="160"/>
      <c r="E60" s="160"/>
      <c r="F60" s="45"/>
      <c r="G60" s="46"/>
      <c r="H60" s="47"/>
      <c r="I60" s="63"/>
      <c r="J60" s="49">
        <f>SUM(J49:J59)</f>
        <v>0</v>
      </c>
    </row>
    <row r="61" spans="1:67" x14ac:dyDescent="0.25">
      <c r="A61" s="52"/>
      <c r="B61" s="52"/>
      <c r="C61" s="52"/>
      <c r="D61" s="52"/>
      <c r="E61" s="52"/>
      <c r="F61" s="52"/>
      <c r="G61" s="52"/>
      <c r="H61" s="52"/>
      <c r="I61" s="52"/>
      <c r="J61" s="52"/>
    </row>
    <row r="62" spans="1:67" s="8" customFormat="1" ht="33" customHeight="1" x14ac:dyDescent="0.25">
      <c r="A62" s="55"/>
      <c r="B62" s="156" t="s">
        <v>68</v>
      </c>
      <c r="C62" s="156"/>
      <c r="D62" s="156"/>
      <c r="E62" s="156"/>
      <c r="F62" s="100" t="s">
        <v>0</v>
      </c>
      <c r="G62" s="100" t="s">
        <v>112</v>
      </c>
      <c r="H62" s="100" t="s">
        <v>113</v>
      </c>
      <c r="I62" s="59" t="s">
        <v>114</v>
      </c>
      <c r="J62" s="111" t="s">
        <v>179</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8" customFormat="1" ht="20.25" customHeight="1" x14ac:dyDescent="0.25">
      <c r="A63" s="43"/>
      <c r="B63" s="155" t="s">
        <v>124</v>
      </c>
      <c r="C63" s="155"/>
      <c r="D63" s="155"/>
      <c r="E63" s="155"/>
      <c r="F63" s="38" t="s">
        <v>69</v>
      </c>
      <c r="G63" s="87">
        <v>3581.4</v>
      </c>
      <c r="H63" s="87">
        <f t="shared" ref="H63:H74" si="2">G63/12</f>
        <v>298.45</v>
      </c>
      <c r="I63" s="60"/>
      <c r="J63" s="89">
        <f>+H63*I63</f>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8" customFormat="1" ht="20.25" customHeight="1" x14ac:dyDescent="0.25">
      <c r="A64" s="43"/>
      <c r="B64" s="155" t="s">
        <v>125</v>
      </c>
      <c r="C64" s="155"/>
      <c r="D64" s="155"/>
      <c r="E64" s="155"/>
      <c r="F64" s="38" t="s">
        <v>69</v>
      </c>
      <c r="G64" s="87">
        <v>3751.2</v>
      </c>
      <c r="H64" s="87">
        <f t="shared" si="2"/>
        <v>312.59999999999997</v>
      </c>
      <c r="I64" s="60"/>
      <c r="J64" s="89">
        <f>+H64*I64</f>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8" customFormat="1" ht="20.25" customHeight="1" x14ac:dyDescent="0.25">
      <c r="A65" s="43"/>
      <c r="B65" s="155" t="s">
        <v>185</v>
      </c>
      <c r="C65" s="155"/>
      <c r="D65" s="155"/>
      <c r="E65" s="155"/>
      <c r="F65" s="38" t="s">
        <v>69</v>
      </c>
      <c r="G65" s="87">
        <v>3999.48</v>
      </c>
      <c r="H65" s="87">
        <f t="shared" si="2"/>
        <v>333.29</v>
      </c>
      <c r="I65" s="60"/>
      <c r="J65" s="89">
        <f>+H65*I65</f>
        <v>0</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8" customFormat="1" ht="20.25" customHeight="1" x14ac:dyDescent="0.25">
      <c r="A66" s="43"/>
      <c r="B66" s="155" t="s">
        <v>126</v>
      </c>
      <c r="C66" s="155"/>
      <c r="D66" s="155"/>
      <c r="E66" s="155"/>
      <c r="F66" s="38" t="s">
        <v>70</v>
      </c>
      <c r="G66" s="87">
        <v>9521.76</v>
      </c>
      <c r="H66" s="87">
        <f t="shared" si="2"/>
        <v>793.48</v>
      </c>
      <c r="I66" s="60"/>
      <c r="J66" s="89">
        <f t="shared" ref="J66:J74" si="3">+H66*I66</f>
        <v>0</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8" customFormat="1" ht="20.25" customHeight="1" x14ac:dyDescent="0.25">
      <c r="A67" s="43"/>
      <c r="B67" s="155" t="s">
        <v>127</v>
      </c>
      <c r="C67" s="155"/>
      <c r="D67" s="155"/>
      <c r="E67" s="155"/>
      <c r="F67" s="38" t="s">
        <v>70</v>
      </c>
      <c r="G67" s="87">
        <v>9973.08</v>
      </c>
      <c r="H67" s="87">
        <f t="shared" si="2"/>
        <v>831.09</v>
      </c>
      <c r="I67" s="60"/>
      <c r="J67" s="89">
        <f t="shared" si="3"/>
        <v>0</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8" customFormat="1" ht="20.25" customHeight="1" x14ac:dyDescent="0.25">
      <c r="A68" s="43"/>
      <c r="B68" s="155" t="s">
        <v>186</v>
      </c>
      <c r="C68" s="155"/>
      <c r="D68" s="155"/>
      <c r="E68" s="155"/>
      <c r="F68" s="38" t="s">
        <v>70</v>
      </c>
      <c r="G68" s="87">
        <v>10633.32</v>
      </c>
      <c r="H68" s="87">
        <f t="shared" si="2"/>
        <v>886.11</v>
      </c>
      <c r="I68" s="60"/>
      <c r="J68" s="89">
        <f t="shared" si="3"/>
        <v>0</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8" customFormat="1" ht="20.25" customHeight="1" x14ac:dyDescent="0.25">
      <c r="A69" s="43"/>
      <c r="B69" s="155" t="s">
        <v>131</v>
      </c>
      <c r="C69" s="155"/>
      <c r="D69" s="155"/>
      <c r="E69" s="155"/>
      <c r="F69" s="38" t="s">
        <v>71</v>
      </c>
      <c r="G69" s="87">
        <v>30875.4</v>
      </c>
      <c r="H69" s="87">
        <f t="shared" si="2"/>
        <v>2572.9500000000003</v>
      </c>
      <c r="I69" s="60"/>
      <c r="J69" s="89">
        <f t="shared" si="3"/>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8" customFormat="1" ht="20.25" customHeight="1" x14ac:dyDescent="0.25">
      <c r="A70" s="43"/>
      <c r="B70" s="155" t="s">
        <v>189</v>
      </c>
      <c r="C70" s="155"/>
      <c r="D70" s="155"/>
      <c r="E70" s="155"/>
      <c r="F70" s="38" t="s">
        <v>71</v>
      </c>
      <c r="G70" s="87">
        <v>32338.89</v>
      </c>
      <c r="H70" s="87">
        <f t="shared" si="2"/>
        <v>2694.9074999999998</v>
      </c>
      <c r="I70" s="60"/>
      <c r="J70" s="89">
        <f t="shared" si="3"/>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8" customFormat="1" ht="20.25" customHeight="1" x14ac:dyDescent="0.25">
      <c r="A71" s="43"/>
      <c r="B71" s="155" t="s">
        <v>129</v>
      </c>
      <c r="C71" s="155"/>
      <c r="D71" s="155"/>
      <c r="E71" s="155"/>
      <c r="F71" s="38" t="s">
        <v>128</v>
      </c>
      <c r="G71" s="87">
        <v>7504.68</v>
      </c>
      <c r="H71" s="87">
        <f t="shared" si="2"/>
        <v>625.39</v>
      </c>
      <c r="I71" s="65"/>
      <c r="J71" s="89">
        <f t="shared" si="3"/>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8" customFormat="1" ht="20.25" customHeight="1" x14ac:dyDescent="0.25">
      <c r="A72" s="43"/>
      <c r="B72" s="155" t="s">
        <v>187</v>
      </c>
      <c r="C72" s="155"/>
      <c r="D72" s="155"/>
      <c r="E72" s="155"/>
      <c r="F72" s="38" t="s">
        <v>128</v>
      </c>
      <c r="G72" s="87">
        <v>8001.48</v>
      </c>
      <c r="H72" s="87">
        <f t="shared" si="2"/>
        <v>666.79</v>
      </c>
      <c r="I72" s="65"/>
      <c r="J72" s="89">
        <f t="shared" si="3"/>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8" customFormat="1" ht="20.25" customHeight="1" x14ac:dyDescent="0.25">
      <c r="A73" s="43"/>
      <c r="B73" s="66" t="s">
        <v>130</v>
      </c>
      <c r="C73" s="66"/>
      <c r="D73" s="66"/>
      <c r="E73" s="66"/>
      <c r="F73" s="38" t="s">
        <v>132</v>
      </c>
      <c r="G73" s="87">
        <v>20207.16</v>
      </c>
      <c r="H73" s="87">
        <f t="shared" si="2"/>
        <v>1683.93</v>
      </c>
      <c r="I73" s="65"/>
      <c r="J73" s="89">
        <f t="shared" si="3"/>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8" customFormat="1" ht="20.25" customHeight="1" x14ac:dyDescent="0.25">
      <c r="A74" s="43"/>
      <c r="B74" s="66" t="s">
        <v>188</v>
      </c>
      <c r="C74" s="66"/>
      <c r="D74" s="66"/>
      <c r="E74" s="66"/>
      <c r="F74" s="38" t="s">
        <v>132</v>
      </c>
      <c r="G74" s="87">
        <v>21443.88</v>
      </c>
      <c r="H74" s="87">
        <f t="shared" si="2"/>
        <v>1786.99</v>
      </c>
      <c r="I74" s="65"/>
      <c r="J74" s="89">
        <f t="shared" si="3"/>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ht="20.25" customHeight="1" x14ac:dyDescent="0.25">
      <c r="A75" s="43"/>
      <c r="B75" s="160" t="s">
        <v>3</v>
      </c>
      <c r="C75" s="160"/>
      <c r="D75" s="160"/>
      <c r="E75" s="160"/>
      <c r="F75" s="45"/>
      <c r="G75" s="46"/>
      <c r="H75" s="47"/>
      <c r="I75" s="63"/>
      <c r="J75" s="49">
        <f>SUM(J63:J74)</f>
        <v>0</v>
      </c>
    </row>
    <row r="76" spans="1:67" x14ac:dyDescent="0.25">
      <c r="A76" s="52"/>
      <c r="B76" s="52"/>
      <c r="C76" s="52"/>
      <c r="D76" s="52"/>
      <c r="E76" s="52"/>
      <c r="F76" s="52"/>
      <c r="G76" s="52"/>
      <c r="H76" s="52"/>
      <c r="I76" s="52"/>
      <c r="J76" s="52"/>
    </row>
    <row r="77" spans="1:67" ht="32.25" customHeight="1" x14ac:dyDescent="0.25">
      <c r="A77" s="55"/>
      <c r="B77" s="156" t="s">
        <v>72</v>
      </c>
      <c r="C77" s="156"/>
      <c r="D77" s="156"/>
      <c r="E77" s="156"/>
      <c r="F77" s="100" t="s">
        <v>0</v>
      </c>
      <c r="G77" s="100" t="s">
        <v>112</v>
      </c>
      <c r="H77" s="100" t="s">
        <v>113</v>
      </c>
      <c r="I77" s="59" t="s">
        <v>114</v>
      </c>
      <c r="J77" s="111" t="s">
        <v>179</v>
      </c>
    </row>
    <row r="78" spans="1:67" ht="19.149999999999999" customHeight="1" x14ac:dyDescent="0.25">
      <c r="A78" s="43"/>
      <c r="B78" s="155" t="s">
        <v>167</v>
      </c>
      <c r="C78" s="155"/>
      <c r="D78" s="155"/>
      <c r="E78" s="155"/>
      <c r="F78" s="38" t="s">
        <v>73</v>
      </c>
      <c r="G78" s="87">
        <v>1271.04</v>
      </c>
      <c r="H78" s="87">
        <f>G78/6</f>
        <v>211.84</v>
      </c>
      <c r="I78" s="40"/>
      <c r="J78" s="89">
        <f>+H78*I78</f>
        <v>0</v>
      </c>
    </row>
    <row r="79" spans="1:67" ht="19.149999999999999" customHeight="1" x14ac:dyDescent="0.25">
      <c r="A79" s="43"/>
      <c r="B79" s="155" t="s">
        <v>168</v>
      </c>
      <c r="C79" s="155"/>
      <c r="D79" s="155"/>
      <c r="E79" s="155"/>
      <c r="F79" s="61" t="s">
        <v>73</v>
      </c>
      <c r="G79" s="87">
        <v>1331.29</v>
      </c>
      <c r="H79" s="87">
        <f>G79/6</f>
        <v>221.88166666666666</v>
      </c>
      <c r="I79" s="40"/>
      <c r="J79" s="89">
        <f>+H79*I79</f>
        <v>0</v>
      </c>
    </row>
    <row r="80" spans="1:67" ht="19.149999999999999" customHeight="1" x14ac:dyDescent="0.25">
      <c r="A80" s="43"/>
      <c r="B80" s="155" t="s">
        <v>190</v>
      </c>
      <c r="C80" s="155"/>
      <c r="D80" s="155"/>
      <c r="E80" s="155"/>
      <c r="F80" s="61" t="s">
        <v>73</v>
      </c>
      <c r="G80" s="87">
        <v>1419.42</v>
      </c>
      <c r="H80" s="87">
        <f>G80/6</f>
        <v>236.57000000000002</v>
      </c>
      <c r="I80" s="40"/>
      <c r="J80" s="89">
        <f>+H80*I80</f>
        <v>0</v>
      </c>
    </row>
    <row r="81" spans="1:10" ht="15.75" x14ac:dyDescent="0.25">
      <c r="A81" s="43"/>
      <c r="B81" s="160" t="s">
        <v>3</v>
      </c>
      <c r="C81" s="160"/>
      <c r="D81" s="160"/>
      <c r="E81" s="160"/>
      <c r="F81" s="45"/>
      <c r="G81" s="46"/>
      <c r="H81" s="47"/>
      <c r="I81" s="48"/>
      <c r="J81" s="49">
        <f>SUM(J78:J80)</f>
        <v>0</v>
      </c>
    </row>
    <row r="82" spans="1:10" ht="15" customHeight="1" x14ac:dyDescent="0.25">
      <c r="A82" s="52"/>
      <c r="B82" s="52"/>
      <c r="C82" s="52"/>
      <c r="D82" s="52"/>
      <c r="E82" s="52"/>
      <c r="F82" s="52"/>
      <c r="G82" s="52"/>
      <c r="H82" s="52"/>
      <c r="I82" s="52"/>
      <c r="J82" s="52"/>
    </row>
    <row r="83" spans="1:10" ht="36" customHeight="1" x14ac:dyDescent="0.25">
      <c r="A83" s="55"/>
      <c r="B83" s="156" t="s">
        <v>74</v>
      </c>
      <c r="C83" s="156"/>
      <c r="D83" s="156"/>
      <c r="E83" s="156"/>
      <c r="F83" s="100" t="s">
        <v>0</v>
      </c>
      <c r="G83" s="106" t="s">
        <v>112</v>
      </c>
      <c r="H83" s="106" t="s">
        <v>113</v>
      </c>
      <c r="I83" s="59" t="s">
        <v>114</v>
      </c>
      <c r="J83" s="111" t="s">
        <v>179</v>
      </c>
    </row>
    <row r="84" spans="1:10" ht="19.899999999999999" customHeight="1" x14ac:dyDescent="0.25">
      <c r="A84" s="43"/>
      <c r="B84" s="155" t="s">
        <v>163</v>
      </c>
      <c r="C84" s="155"/>
      <c r="D84" s="155"/>
      <c r="E84" s="155"/>
      <c r="F84" s="38" t="s">
        <v>75</v>
      </c>
      <c r="G84" s="87">
        <v>1136.52</v>
      </c>
      <c r="H84" s="87">
        <f>G84/6</f>
        <v>189.42</v>
      </c>
      <c r="I84" s="40"/>
      <c r="J84" s="121">
        <f>+H84*I84</f>
        <v>0</v>
      </c>
    </row>
    <row r="85" spans="1:10" ht="19.899999999999999" customHeight="1" x14ac:dyDescent="0.25">
      <c r="A85" s="43"/>
      <c r="B85" s="155" t="s">
        <v>164</v>
      </c>
      <c r="C85" s="155"/>
      <c r="D85" s="155"/>
      <c r="E85" s="155"/>
      <c r="F85" s="38" t="s">
        <v>75</v>
      </c>
      <c r="G85" s="87">
        <v>1190.4000000000001</v>
      </c>
      <c r="H85" s="87">
        <f>G85/6</f>
        <v>198.4</v>
      </c>
      <c r="I85" s="40"/>
      <c r="J85" s="121">
        <f t="shared" ref="J85:J89" si="4">+H85*I85</f>
        <v>0</v>
      </c>
    </row>
    <row r="86" spans="1:10" ht="19.899999999999999" customHeight="1" x14ac:dyDescent="0.25">
      <c r="A86" s="43"/>
      <c r="B86" s="155" t="s">
        <v>191</v>
      </c>
      <c r="C86" s="155"/>
      <c r="D86" s="155"/>
      <c r="E86" s="155"/>
      <c r="F86" s="38" t="s">
        <v>75</v>
      </c>
      <c r="G86" s="87">
        <v>1269.18</v>
      </c>
      <c r="H86" s="87">
        <f>G86/6</f>
        <v>211.53</v>
      </c>
      <c r="I86" s="40"/>
      <c r="J86" s="121">
        <f t="shared" si="4"/>
        <v>0</v>
      </c>
    </row>
    <row r="87" spans="1:10" ht="19.899999999999999" customHeight="1" x14ac:dyDescent="0.25">
      <c r="A87" s="43"/>
      <c r="B87" s="155" t="s">
        <v>165</v>
      </c>
      <c r="C87" s="155"/>
      <c r="D87" s="155"/>
      <c r="E87" s="155"/>
      <c r="F87" s="38" t="s">
        <v>76</v>
      </c>
      <c r="G87" s="87">
        <v>5114.88</v>
      </c>
      <c r="H87" s="87">
        <f>G87/18</f>
        <v>284.16000000000003</v>
      </c>
      <c r="I87" s="40"/>
      <c r="J87" s="121">
        <f t="shared" si="4"/>
        <v>0</v>
      </c>
    </row>
    <row r="88" spans="1:10" ht="19.899999999999999" customHeight="1" x14ac:dyDescent="0.25">
      <c r="A88" s="43"/>
      <c r="B88" s="155" t="s">
        <v>166</v>
      </c>
      <c r="C88" s="155"/>
      <c r="D88" s="155"/>
      <c r="E88" s="155"/>
      <c r="F88" s="61" t="s">
        <v>76</v>
      </c>
      <c r="G88" s="87">
        <v>5357.34</v>
      </c>
      <c r="H88" s="87">
        <f>G88/18</f>
        <v>297.63</v>
      </c>
      <c r="I88" s="40"/>
      <c r="J88" s="121">
        <f t="shared" si="4"/>
        <v>0</v>
      </c>
    </row>
    <row r="89" spans="1:10" ht="19.899999999999999" customHeight="1" x14ac:dyDescent="0.25">
      <c r="A89" s="43"/>
      <c r="B89" s="155" t="s">
        <v>192</v>
      </c>
      <c r="C89" s="155"/>
      <c r="D89" s="155"/>
      <c r="E89" s="155"/>
      <c r="F89" s="61" t="s">
        <v>76</v>
      </c>
      <c r="G89" s="87">
        <v>5711.94</v>
      </c>
      <c r="H89" s="87">
        <f>G89/18</f>
        <v>317.33</v>
      </c>
      <c r="I89" s="40"/>
      <c r="J89" s="121">
        <f t="shared" si="4"/>
        <v>0</v>
      </c>
    </row>
    <row r="90" spans="1:10" ht="15.75" x14ac:dyDescent="0.25">
      <c r="A90" s="43"/>
      <c r="B90" s="160" t="s">
        <v>3</v>
      </c>
      <c r="C90" s="160"/>
      <c r="D90" s="160"/>
      <c r="E90" s="160"/>
      <c r="F90" s="45"/>
      <c r="G90" s="46"/>
      <c r="H90" s="47"/>
      <c r="I90" s="48"/>
      <c r="J90" s="49">
        <f>SUM(J84:J89)</f>
        <v>0</v>
      </c>
    </row>
    <row r="91" spans="1:10" x14ac:dyDescent="0.25">
      <c r="A91" s="52"/>
      <c r="B91" s="52"/>
      <c r="C91" s="52"/>
      <c r="D91" s="52"/>
      <c r="E91" s="52"/>
      <c r="F91" s="52"/>
      <c r="G91" s="52"/>
      <c r="H91" s="52"/>
      <c r="I91" s="52"/>
      <c r="J91" s="52"/>
    </row>
    <row r="92" spans="1:10" ht="30" customHeight="1" x14ac:dyDescent="0.25">
      <c r="A92" s="55"/>
      <c r="B92" s="156" t="s">
        <v>83</v>
      </c>
      <c r="C92" s="156"/>
      <c r="D92" s="156"/>
      <c r="E92" s="156"/>
      <c r="F92" s="100" t="s">
        <v>0</v>
      </c>
      <c r="G92" s="100" t="s">
        <v>112</v>
      </c>
      <c r="H92" s="100" t="s">
        <v>113</v>
      </c>
      <c r="I92" s="59" t="s">
        <v>114</v>
      </c>
      <c r="J92" s="103" t="s">
        <v>179</v>
      </c>
    </row>
    <row r="93" spans="1:10" ht="19.149999999999999" customHeight="1" x14ac:dyDescent="0.25">
      <c r="A93" s="43"/>
      <c r="B93" s="155" t="s">
        <v>141</v>
      </c>
      <c r="C93" s="155"/>
      <c r="D93" s="155"/>
      <c r="E93" s="155"/>
      <c r="F93" s="38" t="s">
        <v>77</v>
      </c>
      <c r="G93" s="88">
        <v>1034.4000000000001</v>
      </c>
      <c r="H93" s="64">
        <f t="shared" ref="H93:H101" si="5">G93/12</f>
        <v>86.2</v>
      </c>
      <c r="I93" s="60"/>
      <c r="J93" s="89">
        <f>+H93*I93</f>
        <v>0</v>
      </c>
    </row>
    <row r="94" spans="1:10" ht="19.149999999999999" customHeight="1" x14ac:dyDescent="0.25">
      <c r="A94" s="43"/>
      <c r="B94" s="155" t="s">
        <v>142</v>
      </c>
      <c r="C94" s="155"/>
      <c r="D94" s="155"/>
      <c r="E94" s="155"/>
      <c r="F94" s="38" t="s">
        <v>77</v>
      </c>
      <c r="G94" s="88">
        <v>1083.48</v>
      </c>
      <c r="H94" s="64">
        <f t="shared" si="5"/>
        <v>90.29</v>
      </c>
      <c r="I94" s="60"/>
      <c r="J94" s="89">
        <f t="shared" ref="J94:J101" si="6">+H94*I94</f>
        <v>0</v>
      </c>
    </row>
    <row r="95" spans="1:10" ht="19.149999999999999" customHeight="1" x14ac:dyDescent="0.25">
      <c r="A95" s="43"/>
      <c r="B95" s="155" t="s">
        <v>195</v>
      </c>
      <c r="C95" s="155"/>
      <c r="D95" s="155"/>
      <c r="E95" s="155"/>
      <c r="F95" s="38" t="s">
        <v>77</v>
      </c>
      <c r="G95" s="88">
        <v>1155.1199999999999</v>
      </c>
      <c r="H95" s="64">
        <f t="shared" si="5"/>
        <v>96.259999999999991</v>
      </c>
      <c r="I95" s="60"/>
      <c r="J95" s="89">
        <f t="shared" si="6"/>
        <v>0</v>
      </c>
    </row>
    <row r="96" spans="1:10" ht="19.149999999999999" customHeight="1" x14ac:dyDescent="0.25">
      <c r="A96" s="43"/>
      <c r="B96" s="155" t="s">
        <v>143</v>
      </c>
      <c r="C96" s="155"/>
      <c r="D96" s="155"/>
      <c r="E96" s="155"/>
      <c r="F96" s="38" t="s">
        <v>78</v>
      </c>
      <c r="G96" s="88">
        <v>2533.08</v>
      </c>
      <c r="H96" s="64">
        <f t="shared" si="5"/>
        <v>211.09</v>
      </c>
      <c r="I96" s="60"/>
      <c r="J96" s="89">
        <f t="shared" si="6"/>
        <v>0</v>
      </c>
    </row>
    <row r="97" spans="1:10" ht="19.149999999999999" customHeight="1" x14ac:dyDescent="0.25">
      <c r="A97" s="43"/>
      <c r="B97" s="155" t="s">
        <v>144</v>
      </c>
      <c r="C97" s="155"/>
      <c r="D97" s="155"/>
      <c r="E97" s="155"/>
      <c r="F97" s="38" t="s">
        <v>78</v>
      </c>
      <c r="G97" s="88">
        <v>2653.2</v>
      </c>
      <c r="H97" s="64">
        <f t="shared" si="5"/>
        <v>221.1</v>
      </c>
      <c r="I97" s="60"/>
      <c r="J97" s="89">
        <f t="shared" si="6"/>
        <v>0</v>
      </c>
    </row>
    <row r="98" spans="1:10" ht="19.149999999999999" customHeight="1" x14ac:dyDescent="0.25">
      <c r="A98" s="43"/>
      <c r="B98" s="155" t="s">
        <v>194</v>
      </c>
      <c r="C98" s="155"/>
      <c r="D98" s="155"/>
      <c r="E98" s="155"/>
      <c r="F98" s="38" t="s">
        <v>78</v>
      </c>
      <c r="G98" s="88">
        <v>2828.76</v>
      </c>
      <c r="H98" s="64">
        <f t="shared" si="5"/>
        <v>235.73000000000002</v>
      </c>
      <c r="I98" s="60"/>
      <c r="J98" s="89">
        <f t="shared" si="6"/>
        <v>0</v>
      </c>
    </row>
    <row r="99" spans="1:10" ht="19.149999999999999" customHeight="1" x14ac:dyDescent="0.25">
      <c r="A99" s="43"/>
      <c r="B99" s="155" t="s">
        <v>145</v>
      </c>
      <c r="C99" s="155"/>
      <c r="D99" s="155"/>
      <c r="E99" s="155"/>
      <c r="F99" s="38" t="s">
        <v>79</v>
      </c>
      <c r="G99" s="88">
        <v>5092.32</v>
      </c>
      <c r="H99" s="64">
        <f t="shared" si="5"/>
        <v>424.35999999999996</v>
      </c>
      <c r="I99" s="60"/>
      <c r="J99" s="89">
        <f t="shared" si="6"/>
        <v>0</v>
      </c>
    </row>
    <row r="100" spans="1:10" ht="19.149999999999999" customHeight="1" x14ac:dyDescent="0.25">
      <c r="A100" s="43"/>
      <c r="B100" s="155" t="s">
        <v>146</v>
      </c>
      <c r="C100" s="155"/>
      <c r="D100" s="155"/>
      <c r="E100" s="155"/>
      <c r="F100" s="61" t="s">
        <v>79</v>
      </c>
      <c r="G100" s="90">
        <v>5333.6989999999996</v>
      </c>
      <c r="H100" s="64">
        <f t="shared" si="5"/>
        <v>444.47491666666662</v>
      </c>
      <c r="I100" s="60"/>
      <c r="J100" s="89">
        <f t="shared" si="6"/>
        <v>0</v>
      </c>
    </row>
    <row r="101" spans="1:10" ht="19.149999999999999" customHeight="1" x14ac:dyDescent="0.25">
      <c r="A101" s="43"/>
      <c r="B101" s="155" t="s">
        <v>193</v>
      </c>
      <c r="C101" s="155"/>
      <c r="D101" s="155"/>
      <c r="E101" s="155"/>
      <c r="F101" s="61" t="s">
        <v>79</v>
      </c>
      <c r="G101" s="90">
        <v>5686.8</v>
      </c>
      <c r="H101" s="64">
        <f t="shared" si="5"/>
        <v>473.90000000000003</v>
      </c>
      <c r="I101" s="60"/>
      <c r="J101" s="89">
        <f t="shared" si="6"/>
        <v>0</v>
      </c>
    </row>
    <row r="102" spans="1:10" ht="19.149999999999999" customHeight="1" x14ac:dyDescent="0.25">
      <c r="A102" s="43"/>
      <c r="B102" s="157"/>
      <c r="C102" s="158"/>
      <c r="D102" s="158"/>
      <c r="E102" s="159"/>
      <c r="F102" s="100" t="s">
        <v>0</v>
      </c>
      <c r="G102" s="100" t="s">
        <v>6</v>
      </c>
      <c r="H102" s="100" t="s">
        <v>5</v>
      </c>
      <c r="I102" s="103" t="s">
        <v>4</v>
      </c>
      <c r="J102" s="103" t="s">
        <v>178</v>
      </c>
    </row>
    <row r="103" spans="1:10" ht="19.149999999999999" customHeight="1" x14ac:dyDescent="0.25">
      <c r="A103" s="43"/>
      <c r="B103" s="155" t="s">
        <v>80</v>
      </c>
      <c r="C103" s="155"/>
      <c r="D103" s="155"/>
      <c r="E103" s="155"/>
      <c r="F103" s="38" t="s">
        <v>81</v>
      </c>
      <c r="G103" s="39" t="s">
        <v>36</v>
      </c>
      <c r="H103" s="40"/>
      <c r="I103" s="88">
        <v>123.51</v>
      </c>
      <c r="J103" s="89">
        <f>+H103*I103</f>
        <v>0</v>
      </c>
    </row>
    <row r="104" spans="1:10" ht="19.149999999999999" customHeight="1" x14ac:dyDescent="0.25">
      <c r="A104" s="43"/>
      <c r="B104" s="155" t="s">
        <v>82</v>
      </c>
      <c r="C104" s="155"/>
      <c r="D104" s="155"/>
      <c r="E104" s="155"/>
      <c r="F104" s="38" t="s">
        <v>115</v>
      </c>
      <c r="G104" s="39" t="s">
        <v>36</v>
      </c>
      <c r="H104" s="40"/>
      <c r="I104" s="88">
        <v>123.51</v>
      </c>
      <c r="J104" s="89">
        <f>+H104*I104</f>
        <v>0</v>
      </c>
    </row>
    <row r="105" spans="1:10" ht="19.149999999999999" customHeight="1" x14ac:dyDescent="0.25">
      <c r="A105" s="43"/>
      <c r="B105" s="160" t="s">
        <v>3</v>
      </c>
      <c r="C105" s="160"/>
      <c r="D105" s="160"/>
      <c r="E105" s="160"/>
      <c r="F105" s="45"/>
      <c r="G105" s="46"/>
      <c r="H105" s="58"/>
      <c r="I105" s="48"/>
      <c r="J105" s="49">
        <f>SUM(J93:J104)</f>
        <v>0</v>
      </c>
    </row>
    <row r="106" spans="1:10" x14ac:dyDescent="0.25">
      <c r="A106" s="52"/>
      <c r="B106" s="52"/>
      <c r="C106" s="52"/>
      <c r="D106" s="52"/>
      <c r="E106" s="52"/>
      <c r="F106" s="52"/>
      <c r="G106" s="52"/>
      <c r="H106" s="52"/>
      <c r="I106" s="52"/>
      <c r="J106" s="52"/>
    </row>
    <row r="107" spans="1:10" ht="32.25" customHeight="1" x14ac:dyDescent="0.25">
      <c r="A107" s="55"/>
      <c r="B107" s="156" t="s">
        <v>84</v>
      </c>
      <c r="C107" s="156"/>
      <c r="D107" s="156"/>
      <c r="E107" s="156"/>
      <c r="F107" s="100" t="s">
        <v>0</v>
      </c>
      <c r="G107" s="100" t="s">
        <v>112</v>
      </c>
      <c r="H107" s="100" t="s">
        <v>113</v>
      </c>
      <c r="I107" s="59" t="s">
        <v>114</v>
      </c>
      <c r="J107" s="103" t="s">
        <v>179</v>
      </c>
    </row>
    <row r="108" spans="1:10" ht="19.149999999999999" customHeight="1" x14ac:dyDescent="0.25">
      <c r="A108" s="43"/>
      <c r="B108" s="155" t="s">
        <v>147</v>
      </c>
      <c r="C108" s="155"/>
      <c r="D108" s="155"/>
      <c r="E108" s="155"/>
      <c r="F108" s="38" t="s">
        <v>85</v>
      </c>
      <c r="G108" s="88">
        <v>6864.12</v>
      </c>
      <c r="H108" s="64">
        <f t="shared" ref="H108:H116" si="7">G108/12</f>
        <v>572.01</v>
      </c>
      <c r="I108" s="60"/>
      <c r="J108" s="89">
        <f>+H108*I108</f>
        <v>0</v>
      </c>
    </row>
    <row r="109" spans="1:10" ht="19.149999999999999" customHeight="1" x14ac:dyDescent="0.25">
      <c r="A109" s="43"/>
      <c r="B109" s="155" t="s">
        <v>148</v>
      </c>
      <c r="C109" s="155"/>
      <c r="D109" s="155"/>
      <c r="E109" s="155"/>
      <c r="F109" s="38" t="s">
        <v>85</v>
      </c>
      <c r="G109" s="88">
        <v>7189.44</v>
      </c>
      <c r="H109" s="64">
        <f t="shared" si="7"/>
        <v>599.12</v>
      </c>
      <c r="I109" s="60"/>
      <c r="J109" s="89">
        <f t="shared" ref="J109:J116" si="8">+H109*I109</f>
        <v>0</v>
      </c>
    </row>
    <row r="110" spans="1:10" ht="19.149999999999999" customHeight="1" x14ac:dyDescent="0.25">
      <c r="A110" s="43"/>
      <c r="B110" s="155" t="s">
        <v>196</v>
      </c>
      <c r="C110" s="155"/>
      <c r="D110" s="155"/>
      <c r="E110" s="155"/>
      <c r="F110" s="38" t="s">
        <v>85</v>
      </c>
      <c r="G110" s="88">
        <v>7665.48</v>
      </c>
      <c r="H110" s="64">
        <f t="shared" si="7"/>
        <v>638.79</v>
      </c>
      <c r="I110" s="60"/>
      <c r="J110" s="89">
        <f t="shared" si="8"/>
        <v>0</v>
      </c>
    </row>
    <row r="111" spans="1:10" ht="19.149999999999999" customHeight="1" x14ac:dyDescent="0.25">
      <c r="A111" s="43"/>
      <c r="B111" s="155" t="s">
        <v>149</v>
      </c>
      <c r="C111" s="155"/>
      <c r="D111" s="155"/>
      <c r="E111" s="155"/>
      <c r="F111" s="38" t="s">
        <v>86</v>
      </c>
      <c r="G111" s="88">
        <v>10677.48</v>
      </c>
      <c r="H111" s="64">
        <f t="shared" si="7"/>
        <v>889.79</v>
      </c>
      <c r="I111" s="60"/>
      <c r="J111" s="89">
        <f t="shared" si="8"/>
        <v>0</v>
      </c>
    </row>
    <row r="112" spans="1:10" ht="19.149999999999999" customHeight="1" x14ac:dyDescent="0.25">
      <c r="A112" s="43"/>
      <c r="B112" s="155" t="s">
        <v>150</v>
      </c>
      <c r="C112" s="155"/>
      <c r="D112" s="155"/>
      <c r="E112" s="155"/>
      <c r="F112" s="38" t="s">
        <v>86</v>
      </c>
      <c r="G112" s="88">
        <v>11183.64</v>
      </c>
      <c r="H112" s="64">
        <f t="shared" si="7"/>
        <v>931.96999999999991</v>
      </c>
      <c r="I112" s="60"/>
      <c r="J112" s="89">
        <f t="shared" si="8"/>
        <v>0</v>
      </c>
    </row>
    <row r="113" spans="1:10" ht="19.149999999999999" customHeight="1" x14ac:dyDescent="0.25">
      <c r="A113" s="43"/>
      <c r="B113" s="155" t="s">
        <v>197</v>
      </c>
      <c r="C113" s="155"/>
      <c r="D113" s="155"/>
      <c r="E113" s="155"/>
      <c r="F113" s="38" t="s">
        <v>86</v>
      </c>
      <c r="G113" s="88">
        <v>11923.92</v>
      </c>
      <c r="H113" s="64">
        <f t="shared" si="7"/>
        <v>993.66</v>
      </c>
      <c r="I113" s="60"/>
      <c r="J113" s="89">
        <f t="shared" si="8"/>
        <v>0</v>
      </c>
    </row>
    <row r="114" spans="1:10" ht="19.149999999999999" customHeight="1" x14ac:dyDescent="0.25">
      <c r="A114" s="43"/>
      <c r="B114" s="155" t="s">
        <v>151</v>
      </c>
      <c r="C114" s="155"/>
      <c r="D114" s="155"/>
      <c r="E114" s="155"/>
      <c r="F114" s="38" t="s">
        <v>87</v>
      </c>
      <c r="G114" s="88">
        <v>18304.2</v>
      </c>
      <c r="H114" s="64">
        <f t="shared" si="7"/>
        <v>1525.3500000000001</v>
      </c>
      <c r="I114" s="60"/>
      <c r="J114" s="89">
        <f t="shared" si="8"/>
        <v>0</v>
      </c>
    </row>
    <row r="115" spans="1:10" ht="19.149999999999999" customHeight="1" x14ac:dyDescent="0.25">
      <c r="A115" s="43"/>
      <c r="B115" s="155" t="s">
        <v>152</v>
      </c>
      <c r="C115" s="155"/>
      <c r="D115" s="155"/>
      <c r="E115" s="155"/>
      <c r="F115" s="61" t="s">
        <v>87</v>
      </c>
      <c r="G115" s="90">
        <v>19171.8</v>
      </c>
      <c r="H115" s="64">
        <f t="shared" si="7"/>
        <v>1597.6499999999999</v>
      </c>
      <c r="I115" s="60"/>
      <c r="J115" s="89">
        <f t="shared" si="8"/>
        <v>0</v>
      </c>
    </row>
    <row r="116" spans="1:10" ht="19.149999999999999" customHeight="1" x14ac:dyDescent="0.25">
      <c r="A116" s="43"/>
      <c r="B116" s="155" t="s">
        <v>198</v>
      </c>
      <c r="C116" s="155"/>
      <c r="D116" s="155"/>
      <c r="E116" s="155"/>
      <c r="F116" s="61" t="s">
        <v>87</v>
      </c>
      <c r="G116" s="90">
        <v>20441.04</v>
      </c>
      <c r="H116" s="64">
        <f t="shared" si="7"/>
        <v>1703.42</v>
      </c>
      <c r="I116" s="60"/>
      <c r="J116" s="89">
        <f t="shared" si="8"/>
        <v>0</v>
      </c>
    </row>
    <row r="117" spans="1:10" ht="19.149999999999999" customHeight="1" x14ac:dyDescent="0.25">
      <c r="A117" s="43"/>
      <c r="B117" s="157"/>
      <c r="C117" s="158"/>
      <c r="D117" s="158"/>
      <c r="E117" s="159"/>
      <c r="F117" s="100" t="s">
        <v>0</v>
      </c>
      <c r="G117" s="100" t="s">
        <v>6</v>
      </c>
      <c r="H117" s="100" t="s">
        <v>5</v>
      </c>
      <c r="I117" s="103" t="s">
        <v>4</v>
      </c>
      <c r="J117" s="103" t="s">
        <v>178</v>
      </c>
    </row>
    <row r="118" spans="1:10" ht="19.149999999999999" customHeight="1" x14ac:dyDescent="0.25">
      <c r="A118" s="43"/>
      <c r="B118" s="155" t="s">
        <v>88</v>
      </c>
      <c r="C118" s="155"/>
      <c r="D118" s="155"/>
      <c r="E118" s="155"/>
      <c r="F118" s="38" t="s">
        <v>89</v>
      </c>
      <c r="G118" s="39" t="s">
        <v>36</v>
      </c>
      <c r="H118" s="40"/>
      <c r="I118" s="88">
        <v>84.38</v>
      </c>
      <c r="J118" s="89">
        <f t="shared" ref="J118:J142" si="9">+H118*I118</f>
        <v>0</v>
      </c>
    </row>
    <row r="119" spans="1:10" ht="19.149999999999999" customHeight="1" x14ac:dyDescent="0.25">
      <c r="A119" s="43"/>
      <c r="B119" s="155" t="s">
        <v>90</v>
      </c>
      <c r="C119" s="155"/>
      <c r="D119" s="155"/>
      <c r="E119" s="155"/>
      <c r="F119" s="38" t="s">
        <v>91</v>
      </c>
      <c r="G119" s="39" t="s">
        <v>36</v>
      </c>
      <c r="H119" s="40"/>
      <c r="I119" s="88">
        <v>84.38</v>
      </c>
      <c r="J119" s="89">
        <f t="shared" si="9"/>
        <v>0</v>
      </c>
    </row>
    <row r="120" spans="1:10" ht="31.5" x14ac:dyDescent="0.25">
      <c r="A120" s="43"/>
      <c r="B120" s="157"/>
      <c r="C120" s="158"/>
      <c r="D120" s="158"/>
      <c r="E120" s="159"/>
      <c r="F120" s="100" t="s">
        <v>0</v>
      </c>
      <c r="G120" s="100" t="s">
        <v>112</v>
      </c>
      <c r="H120" s="100" t="s">
        <v>113</v>
      </c>
      <c r="I120" s="59" t="s">
        <v>114</v>
      </c>
      <c r="J120" s="103" t="s">
        <v>179</v>
      </c>
    </row>
    <row r="121" spans="1:10" ht="19.149999999999999" customHeight="1" x14ac:dyDescent="0.25">
      <c r="A121" s="43"/>
      <c r="B121" s="155" t="s">
        <v>153</v>
      </c>
      <c r="C121" s="155"/>
      <c r="D121" s="155"/>
      <c r="E121" s="155"/>
      <c r="F121" s="38" t="s">
        <v>92</v>
      </c>
      <c r="G121" s="91">
        <v>1247.04</v>
      </c>
      <c r="H121" s="64">
        <f t="shared" ref="H121:H129" si="10">G121/12</f>
        <v>103.92</v>
      </c>
      <c r="I121" s="60"/>
      <c r="J121" s="89">
        <f>+H121*I121</f>
        <v>0</v>
      </c>
    </row>
    <row r="122" spans="1:10" ht="19.149999999999999" customHeight="1" x14ac:dyDescent="0.25">
      <c r="A122" s="43"/>
      <c r="B122" s="155" t="s">
        <v>154</v>
      </c>
      <c r="C122" s="155"/>
      <c r="D122" s="155"/>
      <c r="E122" s="155"/>
      <c r="F122" s="38" t="s">
        <v>92</v>
      </c>
      <c r="G122" s="91">
        <v>1306.2</v>
      </c>
      <c r="H122" s="64">
        <f t="shared" si="10"/>
        <v>108.85000000000001</v>
      </c>
      <c r="I122" s="60"/>
      <c r="J122" s="89">
        <f t="shared" ref="J122:J129" si="11">+H122*I122</f>
        <v>0</v>
      </c>
    </row>
    <row r="123" spans="1:10" ht="19.149999999999999" customHeight="1" x14ac:dyDescent="0.25">
      <c r="A123" s="43"/>
      <c r="B123" s="155" t="s">
        <v>199</v>
      </c>
      <c r="C123" s="155"/>
      <c r="D123" s="155"/>
      <c r="E123" s="155"/>
      <c r="F123" s="38" t="s">
        <v>92</v>
      </c>
      <c r="G123" s="91">
        <v>1392.6</v>
      </c>
      <c r="H123" s="64">
        <f t="shared" si="10"/>
        <v>116.05</v>
      </c>
      <c r="I123" s="60"/>
      <c r="J123" s="89">
        <f t="shared" si="11"/>
        <v>0</v>
      </c>
    </row>
    <row r="124" spans="1:10" ht="19.149999999999999" customHeight="1" x14ac:dyDescent="0.25">
      <c r="A124" s="43"/>
      <c r="B124" s="155" t="s">
        <v>155</v>
      </c>
      <c r="C124" s="155"/>
      <c r="D124" s="155"/>
      <c r="E124" s="155"/>
      <c r="F124" s="38" t="s">
        <v>93</v>
      </c>
      <c r="G124" s="91">
        <v>2494.1999999999998</v>
      </c>
      <c r="H124" s="64">
        <f t="shared" si="10"/>
        <v>207.85</v>
      </c>
      <c r="I124" s="60"/>
      <c r="J124" s="89">
        <f t="shared" si="11"/>
        <v>0</v>
      </c>
    </row>
    <row r="125" spans="1:10" ht="19.149999999999999" customHeight="1" x14ac:dyDescent="0.25">
      <c r="A125" s="43"/>
      <c r="B125" s="155" t="s">
        <v>156</v>
      </c>
      <c r="C125" s="155"/>
      <c r="D125" s="155"/>
      <c r="E125" s="155"/>
      <c r="F125" s="38" t="s">
        <v>93</v>
      </c>
      <c r="G125" s="91">
        <v>2612.4</v>
      </c>
      <c r="H125" s="64">
        <f t="shared" si="10"/>
        <v>217.70000000000002</v>
      </c>
      <c r="I125" s="60"/>
      <c r="J125" s="89">
        <f t="shared" si="11"/>
        <v>0</v>
      </c>
    </row>
    <row r="126" spans="1:10" ht="19.149999999999999" customHeight="1" x14ac:dyDescent="0.25">
      <c r="A126" s="43"/>
      <c r="B126" s="155" t="s">
        <v>200</v>
      </c>
      <c r="C126" s="155"/>
      <c r="D126" s="155"/>
      <c r="E126" s="155"/>
      <c r="F126" s="38" t="s">
        <v>93</v>
      </c>
      <c r="G126" s="91">
        <v>2785.32</v>
      </c>
      <c r="H126" s="64">
        <f t="shared" si="10"/>
        <v>232.11</v>
      </c>
      <c r="I126" s="60"/>
      <c r="J126" s="89">
        <f t="shared" si="11"/>
        <v>0</v>
      </c>
    </row>
    <row r="127" spans="1:10" ht="19.149999999999999" customHeight="1" x14ac:dyDescent="0.25">
      <c r="A127" s="43"/>
      <c r="B127" s="155" t="s">
        <v>157</v>
      </c>
      <c r="C127" s="155"/>
      <c r="D127" s="155"/>
      <c r="E127" s="155"/>
      <c r="F127" s="38" t="s">
        <v>94</v>
      </c>
      <c r="G127" s="91">
        <v>5487.24</v>
      </c>
      <c r="H127" s="64">
        <f t="shared" si="10"/>
        <v>457.27</v>
      </c>
      <c r="I127" s="60"/>
      <c r="J127" s="89">
        <f t="shared" si="11"/>
        <v>0</v>
      </c>
    </row>
    <row r="128" spans="1:10" ht="19.149999999999999" customHeight="1" x14ac:dyDescent="0.25">
      <c r="A128" s="43"/>
      <c r="B128" s="155" t="s">
        <v>158</v>
      </c>
      <c r="C128" s="155"/>
      <c r="D128" s="155"/>
      <c r="E128" s="155"/>
      <c r="F128" s="61" t="s">
        <v>94</v>
      </c>
      <c r="G128" s="92">
        <v>5747.28</v>
      </c>
      <c r="H128" s="64">
        <f t="shared" si="10"/>
        <v>478.94</v>
      </c>
      <c r="I128" s="60"/>
      <c r="J128" s="89">
        <f t="shared" si="11"/>
        <v>0</v>
      </c>
    </row>
    <row r="129" spans="1:10" ht="19.149999999999999" customHeight="1" x14ac:dyDescent="0.25">
      <c r="A129" s="43"/>
      <c r="B129" s="155" t="s">
        <v>201</v>
      </c>
      <c r="C129" s="155"/>
      <c r="D129" s="155"/>
      <c r="E129" s="155"/>
      <c r="F129" s="61" t="s">
        <v>94</v>
      </c>
      <c r="G129" s="92">
        <v>6127.8</v>
      </c>
      <c r="H129" s="64">
        <f t="shared" si="10"/>
        <v>510.65000000000003</v>
      </c>
      <c r="I129" s="60"/>
      <c r="J129" s="89">
        <f t="shared" si="11"/>
        <v>0</v>
      </c>
    </row>
    <row r="130" spans="1:10" ht="19.149999999999999" customHeight="1" x14ac:dyDescent="0.25">
      <c r="A130" s="43"/>
      <c r="B130" s="157"/>
      <c r="C130" s="158"/>
      <c r="D130" s="158"/>
      <c r="E130" s="159"/>
      <c r="F130" s="100" t="s">
        <v>0</v>
      </c>
      <c r="G130" s="100" t="s">
        <v>6</v>
      </c>
      <c r="H130" s="100" t="s">
        <v>5</v>
      </c>
      <c r="I130" s="103" t="s">
        <v>4</v>
      </c>
      <c r="J130" s="103" t="s">
        <v>178</v>
      </c>
    </row>
    <row r="131" spans="1:10" ht="19.149999999999999" customHeight="1" x14ac:dyDescent="0.25">
      <c r="A131" s="43"/>
      <c r="B131" s="155" t="s">
        <v>95</v>
      </c>
      <c r="C131" s="155"/>
      <c r="D131" s="155"/>
      <c r="E131" s="155"/>
      <c r="F131" s="38" t="s">
        <v>96</v>
      </c>
      <c r="G131" s="39" t="s">
        <v>36</v>
      </c>
      <c r="H131" s="40"/>
      <c r="I131" s="88">
        <v>91.97</v>
      </c>
      <c r="J131" s="89">
        <f t="shared" si="9"/>
        <v>0</v>
      </c>
    </row>
    <row r="132" spans="1:10" ht="19.149999999999999" customHeight="1" x14ac:dyDescent="0.25">
      <c r="A132" s="43"/>
      <c r="B132" s="155" t="s">
        <v>97</v>
      </c>
      <c r="C132" s="155"/>
      <c r="D132" s="155"/>
      <c r="E132" s="155"/>
      <c r="F132" s="38" t="s">
        <v>98</v>
      </c>
      <c r="G132" s="39" t="s">
        <v>36</v>
      </c>
      <c r="H132" s="40"/>
      <c r="I132" s="88">
        <v>91.97</v>
      </c>
      <c r="J132" s="89">
        <f t="shared" si="9"/>
        <v>0</v>
      </c>
    </row>
    <row r="133" spans="1:10" ht="31.5" x14ac:dyDescent="0.25">
      <c r="A133" s="43"/>
      <c r="B133" s="161"/>
      <c r="C133" s="162"/>
      <c r="D133" s="162"/>
      <c r="E133" s="163"/>
      <c r="F133" s="100" t="s">
        <v>0</v>
      </c>
      <c r="G133" s="100" t="s">
        <v>112</v>
      </c>
      <c r="H133" s="100" t="s">
        <v>113</v>
      </c>
      <c r="I133" s="59" t="s">
        <v>114</v>
      </c>
      <c r="J133" s="103" t="s">
        <v>179</v>
      </c>
    </row>
    <row r="134" spans="1:10" ht="19.149999999999999" customHeight="1" x14ac:dyDescent="0.25">
      <c r="A134" s="43"/>
      <c r="B134" s="155" t="s">
        <v>159</v>
      </c>
      <c r="C134" s="155"/>
      <c r="D134" s="155"/>
      <c r="E134" s="155"/>
      <c r="F134" s="38" t="s">
        <v>99</v>
      </c>
      <c r="G134" s="88">
        <v>2496</v>
      </c>
      <c r="H134" s="64">
        <f t="shared" ref="H134:H139" si="12">G134/12</f>
        <v>208</v>
      </c>
      <c r="I134" s="60"/>
      <c r="J134" s="89">
        <f>+H134*I134</f>
        <v>0</v>
      </c>
    </row>
    <row r="135" spans="1:10" ht="19.149999999999999" customHeight="1" x14ac:dyDescent="0.25">
      <c r="A135" s="43"/>
      <c r="B135" s="155" t="s">
        <v>160</v>
      </c>
      <c r="C135" s="155"/>
      <c r="D135" s="155"/>
      <c r="E135" s="155"/>
      <c r="F135" s="38" t="s">
        <v>99</v>
      </c>
      <c r="G135" s="88">
        <v>2614.3200000000002</v>
      </c>
      <c r="H135" s="64">
        <f t="shared" si="12"/>
        <v>217.86</v>
      </c>
      <c r="I135" s="60"/>
      <c r="J135" s="89">
        <f t="shared" ref="J135:J139" si="13">+H135*I135</f>
        <v>0</v>
      </c>
    </row>
    <row r="136" spans="1:10" ht="19.149999999999999" customHeight="1" x14ac:dyDescent="0.25">
      <c r="A136" s="43"/>
      <c r="B136" s="155" t="s">
        <v>202</v>
      </c>
      <c r="C136" s="155"/>
      <c r="D136" s="155"/>
      <c r="E136" s="155"/>
      <c r="F136" s="38" t="s">
        <v>99</v>
      </c>
      <c r="G136" s="88">
        <v>2787.36</v>
      </c>
      <c r="H136" s="64">
        <f t="shared" si="12"/>
        <v>232.28</v>
      </c>
      <c r="I136" s="60"/>
      <c r="J136" s="89">
        <f t="shared" si="13"/>
        <v>0</v>
      </c>
    </row>
    <row r="137" spans="1:10" ht="19.149999999999999" customHeight="1" x14ac:dyDescent="0.25">
      <c r="A137" s="43"/>
      <c r="B137" s="155" t="s">
        <v>161</v>
      </c>
      <c r="C137" s="155"/>
      <c r="D137" s="155"/>
      <c r="E137" s="155"/>
      <c r="F137" s="38" t="s">
        <v>100</v>
      </c>
      <c r="G137" s="88">
        <v>4991.88</v>
      </c>
      <c r="H137" s="64">
        <f t="shared" si="12"/>
        <v>415.99</v>
      </c>
      <c r="I137" s="60"/>
      <c r="J137" s="89">
        <f t="shared" si="13"/>
        <v>0</v>
      </c>
    </row>
    <row r="138" spans="1:10" ht="19.149999999999999" customHeight="1" x14ac:dyDescent="0.25">
      <c r="A138" s="43"/>
      <c r="B138" s="155" t="s">
        <v>162</v>
      </c>
      <c r="C138" s="155"/>
      <c r="D138" s="155"/>
      <c r="E138" s="155"/>
      <c r="F138" s="61" t="s">
        <v>100</v>
      </c>
      <c r="G138" s="90">
        <v>5228.5200000000004</v>
      </c>
      <c r="H138" s="64">
        <f t="shared" si="12"/>
        <v>435.71000000000004</v>
      </c>
      <c r="I138" s="60"/>
      <c r="J138" s="89">
        <f t="shared" si="13"/>
        <v>0</v>
      </c>
    </row>
    <row r="139" spans="1:10" ht="19.149999999999999" customHeight="1" x14ac:dyDescent="0.25">
      <c r="A139" s="43"/>
      <c r="B139" s="155" t="s">
        <v>203</v>
      </c>
      <c r="C139" s="155"/>
      <c r="D139" s="155"/>
      <c r="E139" s="155"/>
      <c r="F139" s="61" t="s">
        <v>100</v>
      </c>
      <c r="G139" s="90">
        <v>5574.6</v>
      </c>
      <c r="H139" s="64">
        <f t="shared" si="12"/>
        <v>464.55</v>
      </c>
      <c r="I139" s="60"/>
      <c r="J139" s="89">
        <f t="shared" si="13"/>
        <v>0</v>
      </c>
    </row>
    <row r="140" spans="1:10" ht="19.149999999999999" customHeight="1" x14ac:dyDescent="0.25">
      <c r="A140" s="43"/>
      <c r="B140" s="157"/>
      <c r="C140" s="158"/>
      <c r="D140" s="158"/>
      <c r="E140" s="159"/>
      <c r="F140" s="100" t="s">
        <v>0</v>
      </c>
      <c r="G140" s="100" t="s">
        <v>6</v>
      </c>
      <c r="H140" s="100" t="s">
        <v>5</v>
      </c>
      <c r="I140" s="103" t="s">
        <v>4</v>
      </c>
      <c r="J140" s="103" t="s">
        <v>178</v>
      </c>
    </row>
    <row r="141" spans="1:10" ht="19.149999999999999" customHeight="1" x14ac:dyDescent="0.25">
      <c r="A141" s="43"/>
      <c r="B141" s="155" t="s">
        <v>101</v>
      </c>
      <c r="C141" s="155"/>
      <c r="D141" s="155"/>
      <c r="E141" s="155"/>
      <c r="F141" s="38" t="s">
        <v>102</v>
      </c>
      <c r="G141" s="39" t="s">
        <v>36</v>
      </c>
      <c r="H141" s="40"/>
      <c r="I141" s="88">
        <v>138.06</v>
      </c>
      <c r="J141" s="89">
        <f t="shared" si="9"/>
        <v>0</v>
      </c>
    </row>
    <row r="142" spans="1:10" ht="19.149999999999999" customHeight="1" x14ac:dyDescent="0.25">
      <c r="A142" s="43"/>
      <c r="B142" s="155" t="s">
        <v>103</v>
      </c>
      <c r="C142" s="155"/>
      <c r="D142" s="155"/>
      <c r="E142" s="155"/>
      <c r="F142" s="38" t="s">
        <v>104</v>
      </c>
      <c r="G142" s="39" t="s">
        <v>36</v>
      </c>
      <c r="H142" s="40"/>
      <c r="I142" s="88">
        <v>138.06</v>
      </c>
      <c r="J142" s="89">
        <f t="shared" si="9"/>
        <v>0</v>
      </c>
    </row>
    <row r="143" spans="1:10" ht="19.149999999999999" customHeight="1" x14ac:dyDescent="0.25">
      <c r="A143" s="43"/>
      <c r="B143" s="160" t="s">
        <v>3</v>
      </c>
      <c r="C143" s="160"/>
      <c r="D143" s="160"/>
      <c r="E143" s="160"/>
      <c r="F143" s="45"/>
      <c r="G143" s="46"/>
      <c r="H143" s="47"/>
      <c r="I143" s="48"/>
      <c r="J143" s="49">
        <f>SUM(J108:J142)</f>
        <v>0</v>
      </c>
    </row>
    <row r="144" spans="1:10" ht="15.75" x14ac:dyDescent="0.25">
      <c r="A144" s="52"/>
      <c r="B144" s="68"/>
      <c r="C144" s="68"/>
      <c r="D144" s="68"/>
      <c r="E144" s="68"/>
      <c r="F144" s="69"/>
      <c r="G144" s="69"/>
      <c r="H144" s="70"/>
      <c r="I144" s="71"/>
      <c r="J144" s="72"/>
    </row>
    <row r="145" spans="1:67" ht="20.25" customHeight="1" x14ac:dyDescent="0.25">
      <c r="A145" s="55"/>
      <c r="B145" s="156" t="s">
        <v>110</v>
      </c>
      <c r="C145" s="156"/>
      <c r="D145" s="156"/>
      <c r="E145" s="156"/>
      <c r="F145" s="100" t="s">
        <v>0</v>
      </c>
      <c r="G145" s="100" t="s">
        <v>6</v>
      </c>
      <c r="H145" s="100" t="s">
        <v>5</v>
      </c>
      <c r="I145" s="103" t="s">
        <v>4</v>
      </c>
      <c r="J145" s="103" t="s">
        <v>178</v>
      </c>
    </row>
    <row r="146" spans="1:67" ht="19.149999999999999" customHeight="1" x14ac:dyDescent="0.25">
      <c r="A146" s="43"/>
      <c r="B146" s="155" t="s">
        <v>110</v>
      </c>
      <c r="C146" s="155"/>
      <c r="D146" s="155"/>
      <c r="E146" s="155"/>
      <c r="F146" s="38" t="s">
        <v>111</v>
      </c>
      <c r="G146" s="39" t="s">
        <v>36</v>
      </c>
      <c r="H146" s="40"/>
      <c r="I146" s="88">
        <v>205.65</v>
      </c>
      <c r="J146" s="89">
        <f>+H146*I146</f>
        <v>0</v>
      </c>
    </row>
    <row r="147" spans="1:67" ht="19.149999999999999" customHeight="1" x14ac:dyDescent="0.25">
      <c r="A147" s="43"/>
      <c r="B147" s="160" t="s">
        <v>3</v>
      </c>
      <c r="C147" s="160"/>
      <c r="D147" s="160"/>
      <c r="E147" s="160"/>
      <c r="F147" s="45"/>
      <c r="G147" s="46"/>
      <c r="H147" s="47"/>
      <c r="I147" s="48"/>
      <c r="J147" s="49">
        <f>SUM(J146:J146)</f>
        <v>0</v>
      </c>
    </row>
    <row r="148" spans="1:67" ht="19.149999999999999" customHeight="1" x14ac:dyDescent="0.25">
      <c r="A148" s="52"/>
      <c r="B148" s="68"/>
      <c r="C148" s="68"/>
      <c r="D148" s="68"/>
      <c r="E148" s="68"/>
      <c r="F148" s="69"/>
      <c r="G148" s="69"/>
      <c r="H148" s="70"/>
      <c r="I148" s="71"/>
      <c r="J148" s="72"/>
    </row>
    <row r="149" spans="1:67" ht="20.25" customHeight="1" x14ac:dyDescent="0.25">
      <c r="A149" s="55"/>
      <c r="B149" s="167" t="s">
        <v>116</v>
      </c>
      <c r="C149" s="168"/>
      <c r="D149" s="168"/>
      <c r="E149" s="169"/>
      <c r="F149" s="100" t="s">
        <v>0</v>
      </c>
      <c r="G149" s="100" t="s">
        <v>6</v>
      </c>
      <c r="H149" s="100" t="s">
        <v>5</v>
      </c>
      <c r="I149" s="103" t="s">
        <v>4</v>
      </c>
      <c r="J149" s="103" t="s">
        <v>178</v>
      </c>
    </row>
    <row r="150" spans="1:67" ht="19.149999999999999" customHeight="1" x14ac:dyDescent="0.25">
      <c r="A150" s="43"/>
      <c r="B150" s="157" t="s">
        <v>117</v>
      </c>
      <c r="C150" s="158"/>
      <c r="D150" s="158"/>
      <c r="E150" s="159"/>
      <c r="F150" s="38" t="s">
        <v>106</v>
      </c>
      <c r="G150" s="39" t="s">
        <v>36</v>
      </c>
      <c r="H150" s="40"/>
      <c r="I150" s="87">
        <v>78</v>
      </c>
      <c r="J150" s="89">
        <f>+H150*I150</f>
        <v>0</v>
      </c>
    </row>
    <row r="151" spans="1:67" ht="19.149999999999999" customHeight="1" x14ac:dyDescent="0.25">
      <c r="A151" s="43"/>
      <c r="B151" s="155" t="s">
        <v>118</v>
      </c>
      <c r="C151" s="155"/>
      <c r="D151" s="155"/>
      <c r="E151" s="155"/>
      <c r="F151" s="38" t="s">
        <v>107</v>
      </c>
      <c r="G151" s="39" t="s">
        <v>36</v>
      </c>
      <c r="H151" s="40"/>
      <c r="I151" s="88">
        <v>135.38</v>
      </c>
      <c r="J151" s="89">
        <f>+H151*I151</f>
        <v>0</v>
      </c>
    </row>
    <row r="152" spans="1:67" ht="19.149999999999999" customHeight="1" x14ac:dyDescent="0.25">
      <c r="A152" s="43"/>
      <c r="B152" s="160" t="s">
        <v>3</v>
      </c>
      <c r="C152" s="160"/>
      <c r="D152" s="160"/>
      <c r="E152" s="160"/>
      <c r="F152" s="45"/>
      <c r="G152" s="46"/>
      <c r="H152" s="47"/>
      <c r="I152" s="48"/>
      <c r="J152" s="49">
        <f>SUM(J150:J151)</f>
        <v>0</v>
      </c>
    </row>
    <row r="153" spans="1:67" x14ac:dyDescent="0.25">
      <c r="A153" s="52"/>
      <c r="B153" s="52"/>
      <c r="C153" s="52"/>
      <c r="D153" s="52"/>
      <c r="E153" s="52"/>
      <c r="F153" s="52"/>
      <c r="G153" s="52"/>
      <c r="H153" s="52"/>
      <c r="I153" s="52"/>
      <c r="J153" s="52"/>
    </row>
    <row r="154" spans="1:67" ht="20.25" customHeight="1" x14ac:dyDescent="0.25">
      <c r="A154" s="55"/>
      <c r="B154" s="156" t="s">
        <v>35</v>
      </c>
      <c r="C154" s="156"/>
      <c r="D154" s="156"/>
      <c r="E154" s="156"/>
      <c r="F154" s="100" t="s">
        <v>0</v>
      </c>
      <c r="G154" s="100" t="s">
        <v>6</v>
      </c>
      <c r="H154" s="100" t="s">
        <v>5</v>
      </c>
      <c r="I154" s="103" t="s">
        <v>4</v>
      </c>
      <c r="J154" s="103" t="s">
        <v>178</v>
      </c>
    </row>
    <row r="155" spans="1:67" ht="19.149999999999999" customHeight="1" x14ac:dyDescent="0.25">
      <c r="A155" s="43"/>
      <c r="B155" s="155" t="s">
        <v>35</v>
      </c>
      <c r="C155" s="155"/>
      <c r="D155" s="155"/>
      <c r="E155" s="155"/>
      <c r="F155" s="38" t="s">
        <v>108</v>
      </c>
      <c r="G155" s="39" t="s">
        <v>109</v>
      </c>
      <c r="H155" s="40"/>
      <c r="I155" s="88">
        <v>12.46</v>
      </c>
      <c r="J155" s="89">
        <f>+H155*I155</f>
        <v>0</v>
      </c>
    </row>
    <row r="156" spans="1:67" ht="19.149999999999999" customHeight="1" x14ac:dyDescent="0.25">
      <c r="A156" s="43"/>
      <c r="B156" s="160" t="s">
        <v>3</v>
      </c>
      <c r="C156" s="160"/>
      <c r="D156" s="160"/>
      <c r="E156" s="160"/>
      <c r="F156" s="45"/>
      <c r="G156" s="46"/>
      <c r="H156" s="47"/>
      <c r="I156" s="48"/>
      <c r="J156" s="49">
        <f>SUM(J155)</f>
        <v>0</v>
      </c>
    </row>
    <row r="157" spans="1:67" ht="16.5" customHeight="1" x14ac:dyDescent="0.25">
      <c r="A157" s="73"/>
      <c r="B157" s="165"/>
      <c r="C157" s="166"/>
      <c r="D157" s="166"/>
      <c r="E157" s="166"/>
      <c r="F157" s="166"/>
      <c r="G157" s="166"/>
      <c r="H157" s="166"/>
      <c r="I157" s="166"/>
      <c r="J157" s="166"/>
    </row>
    <row r="158" spans="1:67" s="8" customFormat="1" ht="21" customHeight="1" x14ac:dyDescent="0.25">
      <c r="A158" s="55"/>
      <c r="B158" s="164" t="s">
        <v>43</v>
      </c>
      <c r="C158" s="164"/>
      <c r="D158" s="164"/>
      <c r="E158" s="164"/>
      <c r="F158" s="102" t="s">
        <v>0</v>
      </c>
      <c r="G158" s="102" t="s">
        <v>6</v>
      </c>
      <c r="H158" s="100" t="s">
        <v>5</v>
      </c>
      <c r="I158" s="103" t="s">
        <v>4</v>
      </c>
      <c r="J158" s="57" t="s">
        <v>178</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row>
    <row r="159" spans="1:67" ht="22.5" customHeight="1" x14ac:dyDescent="0.25">
      <c r="A159" s="43"/>
      <c r="B159" s="187" t="s">
        <v>44</v>
      </c>
      <c r="C159" s="187"/>
      <c r="D159" s="187"/>
      <c r="E159" s="187"/>
      <c r="F159" s="67"/>
      <c r="G159" s="67"/>
      <c r="H159" s="40"/>
      <c r="I159" s="74"/>
      <c r="J159" s="89">
        <f>+H159*I159</f>
        <v>0</v>
      </c>
    </row>
    <row r="160" spans="1:67" ht="22.5" customHeight="1" x14ac:dyDescent="0.25">
      <c r="A160" s="43"/>
      <c r="B160" s="187" t="s">
        <v>44</v>
      </c>
      <c r="C160" s="187"/>
      <c r="D160" s="187"/>
      <c r="E160" s="187"/>
      <c r="F160" s="67"/>
      <c r="G160" s="67"/>
      <c r="H160" s="40"/>
      <c r="I160" s="74"/>
      <c r="J160" s="89">
        <f t="shared" ref="J160:J168" si="14">+H160*I160</f>
        <v>0</v>
      </c>
    </row>
    <row r="161" spans="1:10" ht="22.5" customHeight="1" x14ac:dyDescent="0.25">
      <c r="A161" s="43"/>
      <c r="B161" s="187" t="s">
        <v>44</v>
      </c>
      <c r="C161" s="187"/>
      <c r="D161" s="187"/>
      <c r="E161" s="187"/>
      <c r="F161" s="67"/>
      <c r="G161" s="67"/>
      <c r="H161" s="40"/>
      <c r="I161" s="74"/>
      <c r="J161" s="89">
        <f t="shared" si="14"/>
        <v>0</v>
      </c>
    </row>
    <row r="162" spans="1:10" ht="22.5" customHeight="1" x14ac:dyDescent="0.25">
      <c r="A162" s="43"/>
      <c r="B162" s="187" t="s">
        <v>44</v>
      </c>
      <c r="C162" s="187"/>
      <c r="D162" s="187"/>
      <c r="E162" s="187"/>
      <c r="F162" s="67"/>
      <c r="G162" s="67"/>
      <c r="H162" s="40"/>
      <c r="I162" s="74"/>
      <c r="J162" s="89">
        <f t="shared" si="14"/>
        <v>0</v>
      </c>
    </row>
    <row r="163" spans="1:10" ht="22.5" customHeight="1" x14ac:dyDescent="0.25">
      <c r="A163" s="43"/>
      <c r="B163" s="187" t="s">
        <v>44</v>
      </c>
      <c r="C163" s="187"/>
      <c r="D163" s="187"/>
      <c r="E163" s="187"/>
      <c r="F163" s="67"/>
      <c r="G163" s="67"/>
      <c r="H163" s="40"/>
      <c r="I163" s="74"/>
      <c r="J163" s="89">
        <f t="shared" si="14"/>
        <v>0</v>
      </c>
    </row>
    <row r="164" spans="1:10" ht="22.5" customHeight="1" x14ac:dyDescent="0.25">
      <c r="A164" s="43"/>
      <c r="B164" s="187" t="s">
        <v>44</v>
      </c>
      <c r="C164" s="187"/>
      <c r="D164" s="187"/>
      <c r="E164" s="187"/>
      <c r="F164" s="67"/>
      <c r="G164" s="67"/>
      <c r="H164" s="40"/>
      <c r="I164" s="74"/>
      <c r="J164" s="89">
        <f t="shared" si="14"/>
        <v>0</v>
      </c>
    </row>
    <row r="165" spans="1:10" ht="22.5" customHeight="1" x14ac:dyDescent="0.25">
      <c r="A165" s="43"/>
      <c r="B165" s="187" t="s">
        <v>44</v>
      </c>
      <c r="C165" s="187"/>
      <c r="D165" s="187"/>
      <c r="E165" s="187"/>
      <c r="F165" s="67"/>
      <c r="G165" s="67"/>
      <c r="H165" s="40"/>
      <c r="I165" s="74"/>
      <c r="J165" s="89">
        <f t="shared" si="14"/>
        <v>0</v>
      </c>
    </row>
    <row r="166" spans="1:10" ht="22.5" customHeight="1" x14ac:dyDescent="0.25">
      <c r="A166" s="43"/>
      <c r="B166" s="187" t="s">
        <v>44</v>
      </c>
      <c r="C166" s="187"/>
      <c r="D166" s="187"/>
      <c r="E166" s="187"/>
      <c r="F166" s="67"/>
      <c r="G166" s="67"/>
      <c r="H166" s="40"/>
      <c r="I166" s="74"/>
      <c r="J166" s="89">
        <f t="shared" si="14"/>
        <v>0</v>
      </c>
    </row>
    <row r="167" spans="1:10" ht="22.5" customHeight="1" x14ac:dyDescent="0.25">
      <c r="A167" s="43"/>
      <c r="B167" s="187" t="s">
        <v>44</v>
      </c>
      <c r="C167" s="187"/>
      <c r="D167" s="187"/>
      <c r="E167" s="187"/>
      <c r="F167" s="67"/>
      <c r="G167" s="67"/>
      <c r="H167" s="40"/>
      <c r="I167" s="74"/>
      <c r="J167" s="89">
        <f t="shared" si="14"/>
        <v>0</v>
      </c>
    </row>
    <row r="168" spans="1:10" ht="22.5" customHeight="1" x14ac:dyDescent="0.25">
      <c r="A168" s="43"/>
      <c r="B168" s="187" t="s">
        <v>44</v>
      </c>
      <c r="C168" s="187"/>
      <c r="D168" s="187"/>
      <c r="E168" s="187"/>
      <c r="F168" s="67"/>
      <c r="G168" s="67"/>
      <c r="H168" s="40"/>
      <c r="I168" s="74"/>
      <c r="J168" s="89">
        <f t="shared" si="14"/>
        <v>0</v>
      </c>
    </row>
    <row r="169" spans="1:10" ht="20.25" customHeight="1" x14ac:dyDescent="0.25">
      <c r="A169" s="43"/>
      <c r="B169" s="188" t="s">
        <v>3</v>
      </c>
      <c r="C169" s="188"/>
      <c r="D169" s="188"/>
      <c r="E169" s="188"/>
      <c r="F169" s="45"/>
      <c r="G169" s="46"/>
      <c r="H169" s="75"/>
      <c r="I169" s="48"/>
      <c r="J169" s="49">
        <f>SUM(J159:J168)</f>
        <v>0</v>
      </c>
    </row>
    <row r="170" spans="1:10" x14ac:dyDescent="0.25">
      <c r="A170" s="52"/>
      <c r="B170" s="52"/>
      <c r="C170" s="52"/>
      <c r="D170" s="52"/>
      <c r="E170" s="52"/>
      <c r="F170" s="52"/>
      <c r="G170" s="52"/>
      <c r="H170" s="52"/>
      <c r="I170" s="52"/>
      <c r="J170" s="52"/>
    </row>
    <row r="171" spans="1:10" x14ac:dyDescent="0.25">
      <c r="A171" s="52"/>
      <c r="B171" s="52"/>
      <c r="C171" s="52"/>
      <c r="D171" s="52"/>
      <c r="E171" s="52"/>
      <c r="F171" s="52"/>
      <c r="G171" s="52"/>
      <c r="H171" s="52"/>
      <c r="I171" s="52"/>
      <c r="J171" s="52"/>
    </row>
    <row r="172" spans="1:10" s="2" customFormat="1" ht="23.25" customHeight="1" x14ac:dyDescent="0.25">
      <c r="A172" s="76"/>
      <c r="B172" s="186" t="s">
        <v>180</v>
      </c>
      <c r="C172" s="186"/>
      <c r="D172" s="186"/>
      <c r="E172" s="186"/>
      <c r="F172" s="186"/>
      <c r="G172" s="186"/>
      <c r="H172" s="186"/>
      <c r="I172" s="186"/>
      <c r="J172" s="77">
        <f>+J22+J29+J33+J37+J41+J46+J60+J75+J81+J90+J105+J143+J147+J152+J156+J169</f>
        <v>0</v>
      </c>
    </row>
    <row r="173" spans="1:10" x14ac:dyDescent="0.25">
      <c r="A173" s="52"/>
      <c r="B173" s="52"/>
      <c r="C173" s="52"/>
      <c r="D173" s="52"/>
      <c r="E173" s="52"/>
      <c r="F173" s="52"/>
      <c r="G173" s="52"/>
      <c r="H173" s="52"/>
      <c r="I173" s="52"/>
      <c r="J173" s="52"/>
    </row>
    <row r="174" spans="1:10" s="3" customFormat="1" ht="19.5" customHeight="1" thickBot="1" x14ac:dyDescent="0.3">
      <c r="A174" s="185" t="s">
        <v>22</v>
      </c>
      <c r="B174" s="185"/>
      <c r="C174" s="185"/>
      <c r="D174" s="185"/>
      <c r="E174" s="185"/>
      <c r="F174" s="185"/>
      <c r="G174" s="185"/>
      <c r="H174" s="185"/>
      <c r="I174" s="78"/>
      <c r="J174" s="78"/>
    </row>
    <row r="175" spans="1:10" x14ac:dyDescent="0.25">
      <c r="A175" s="189"/>
      <c r="B175" s="190"/>
      <c r="C175" s="191"/>
      <c r="D175" s="191"/>
      <c r="E175" s="191"/>
      <c r="F175" s="191"/>
      <c r="G175" s="191"/>
      <c r="H175" s="191"/>
      <c r="I175" s="191"/>
      <c r="J175" s="192"/>
    </row>
    <row r="176" spans="1:10" x14ac:dyDescent="0.25">
      <c r="A176" s="189"/>
      <c r="B176" s="193"/>
      <c r="C176" s="194"/>
      <c r="D176" s="194"/>
      <c r="E176" s="194"/>
      <c r="F176" s="194"/>
      <c r="G176" s="194"/>
      <c r="H176" s="194"/>
      <c r="I176" s="194"/>
      <c r="J176" s="195"/>
    </row>
    <row r="177" spans="1:10" x14ac:dyDescent="0.25">
      <c r="A177" s="189"/>
      <c r="B177" s="193"/>
      <c r="C177" s="194"/>
      <c r="D177" s="194"/>
      <c r="E177" s="194"/>
      <c r="F177" s="194"/>
      <c r="G177" s="194"/>
      <c r="H177" s="194"/>
      <c r="I177" s="194"/>
      <c r="J177" s="195"/>
    </row>
    <row r="178" spans="1:10" x14ac:dyDescent="0.25">
      <c r="A178" s="189"/>
      <c r="B178" s="193"/>
      <c r="C178" s="194"/>
      <c r="D178" s="194"/>
      <c r="E178" s="194"/>
      <c r="F178" s="194"/>
      <c r="G178" s="194"/>
      <c r="H178" s="194"/>
      <c r="I178" s="194"/>
      <c r="J178" s="195"/>
    </row>
    <row r="179" spans="1:10" x14ac:dyDescent="0.25">
      <c r="A179" s="189"/>
      <c r="B179" s="193"/>
      <c r="C179" s="194"/>
      <c r="D179" s="194"/>
      <c r="E179" s="194"/>
      <c r="F179" s="194"/>
      <c r="G179" s="194"/>
      <c r="H179" s="194"/>
      <c r="I179" s="194"/>
      <c r="J179" s="195"/>
    </row>
    <row r="180" spans="1:10" x14ac:dyDescent="0.25">
      <c r="A180" s="189"/>
      <c r="B180" s="193"/>
      <c r="C180" s="194"/>
      <c r="D180" s="194"/>
      <c r="E180" s="194"/>
      <c r="F180" s="194"/>
      <c r="G180" s="194"/>
      <c r="H180" s="194"/>
      <c r="I180" s="194"/>
      <c r="J180" s="195"/>
    </row>
    <row r="181" spans="1:10" x14ac:dyDescent="0.25">
      <c r="A181" s="189"/>
      <c r="B181" s="193"/>
      <c r="C181" s="194"/>
      <c r="D181" s="194"/>
      <c r="E181" s="194"/>
      <c r="F181" s="194"/>
      <c r="G181" s="194"/>
      <c r="H181" s="194"/>
      <c r="I181" s="194"/>
      <c r="J181" s="195"/>
    </row>
    <row r="182" spans="1:10" ht="15.75" thickBot="1" x14ac:dyDescent="0.3">
      <c r="A182" s="189"/>
      <c r="B182" s="196"/>
      <c r="C182" s="197"/>
      <c r="D182" s="197"/>
      <c r="E182" s="197"/>
      <c r="F182" s="197"/>
      <c r="G182" s="197"/>
      <c r="H182" s="197"/>
      <c r="I182" s="197"/>
      <c r="J182" s="198"/>
    </row>
    <row r="183" spans="1:10" x14ac:dyDescent="0.25">
      <c r="A183" s="52"/>
      <c r="B183" s="52"/>
      <c r="C183" s="52"/>
      <c r="D183" s="52"/>
      <c r="E183" s="52"/>
      <c r="F183" s="52"/>
      <c r="G183" s="52"/>
      <c r="H183" s="52"/>
      <c r="I183" s="52"/>
      <c r="J183" s="52"/>
    </row>
    <row r="184" spans="1:10" s="3" customFormat="1" ht="19.5" customHeight="1" thickBot="1" x14ac:dyDescent="0.3">
      <c r="A184" s="185" t="s">
        <v>2</v>
      </c>
      <c r="B184" s="185"/>
      <c r="C184" s="185"/>
      <c r="D184" s="185"/>
      <c r="E184" s="185"/>
      <c r="F184" s="185"/>
      <c r="G184" s="185"/>
      <c r="H184" s="185"/>
      <c r="I184" s="78"/>
      <c r="J184" s="78"/>
    </row>
    <row r="185" spans="1:10" ht="27" customHeight="1" x14ac:dyDescent="0.25">
      <c r="A185" s="189"/>
      <c r="B185" s="190"/>
      <c r="C185" s="191"/>
      <c r="D185" s="191"/>
      <c r="E185" s="191"/>
      <c r="F185" s="191"/>
      <c r="G185" s="191"/>
      <c r="H185" s="191"/>
      <c r="I185" s="191"/>
      <c r="J185" s="192"/>
    </row>
    <row r="186" spans="1:10" x14ac:dyDescent="0.25">
      <c r="A186" s="189"/>
      <c r="B186" s="193"/>
      <c r="C186" s="194"/>
      <c r="D186" s="194"/>
      <c r="E186" s="194"/>
      <c r="F186" s="194"/>
      <c r="G186" s="194"/>
      <c r="H186" s="194"/>
      <c r="I186" s="194"/>
      <c r="J186" s="195"/>
    </row>
    <row r="187" spans="1:10" x14ac:dyDescent="0.25">
      <c r="A187" s="189"/>
      <c r="B187" s="193"/>
      <c r="C187" s="194"/>
      <c r="D187" s="194"/>
      <c r="E187" s="194"/>
      <c r="F187" s="194"/>
      <c r="G187" s="194"/>
      <c r="H187" s="194"/>
      <c r="I187" s="194"/>
      <c r="J187" s="195"/>
    </row>
    <row r="188" spans="1:10" x14ac:dyDescent="0.25">
      <c r="A188" s="189"/>
      <c r="B188" s="193"/>
      <c r="C188" s="194"/>
      <c r="D188" s="194"/>
      <c r="E188" s="194"/>
      <c r="F188" s="194"/>
      <c r="G188" s="194"/>
      <c r="H188" s="194"/>
      <c r="I188" s="194"/>
      <c r="J188" s="195"/>
    </row>
    <row r="189" spans="1:10" x14ac:dyDescent="0.25">
      <c r="A189" s="189"/>
      <c r="B189" s="193"/>
      <c r="C189" s="194"/>
      <c r="D189" s="194"/>
      <c r="E189" s="194"/>
      <c r="F189" s="194"/>
      <c r="G189" s="194"/>
      <c r="H189" s="194"/>
      <c r="I189" s="194"/>
      <c r="J189" s="195"/>
    </row>
    <row r="190" spans="1:10" x14ac:dyDescent="0.25">
      <c r="A190" s="189"/>
      <c r="B190" s="193"/>
      <c r="C190" s="194"/>
      <c r="D190" s="194"/>
      <c r="E190" s="194"/>
      <c r="F190" s="194"/>
      <c r="G190" s="194"/>
      <c r="H190" s="194"/>
      <c r="I190" s="194"/>
      <c r="J190" s="195"/>
    </row>
    <row r="191" spans="1:10" x14ac:dyDescent="0.25">
      <c r="A191" s="189"/>
      <c r="B191" s="193"/>
      <c r="C191" s="194"/>
      <c r="D191" s="194"/>
      <c r="E191" s="194"/>
      <c r="F191" s="194"/>
      <c r="G191" s="194"/>
      <c r="H191" s="194"/>
      <c r="I191" s="194"/>
      <c r="J191" s="195"/>
    </row>
    <row r="192" spans="1:10" ht="15.75" thickBot="1" x14ac:dyDescent="0.3">
      <c r="A192" s="189"/>
      <c r="B192" s="196"/>
      <c r="C192" s="197"/>
      <c r="D192" s="197"/>
      <c r="E192" s="197"/>
      <c r="F192" s="197"/>
      <c r="G192" s="197"/>
      <c r="H192" s="197"/>
      <c r="I192" s="197"/>
      <c r="J192" s="198"/>
    </row>
    <row r="193" spans="1:10" ht="7.5" customHeight="1" x14ac:dyDescent="0.25"/>
    <row r="194" spans="1:10" ht="15.75" x14ac:dyDescent="0.25">
      <c r="A194" s="199" t="s">
        <v>23</v>
      </c>
      <c r="B194" s="200"/>
      <c r="C194" s="200"/>
      <c r="D194" s="200"/>
      <c r="E194" s="200"/>
      <c r="F194" s="200"/>
      <c r="G194" s="201"/>
      <c r="I194" s="202" t="s">
        <v>45</v>
      </c>
      <c r="J194" s="203"/>
    </row>
    <row r="195" spans="1:10" x14ac:dyDescent="0.25">
      <c r="A195" s="170" t="s">
        <v>1</v>
      </c>
      <c r="B195" s="171"/>
      <c r="C195" s="171"/>
      <c r="D195" s="171"/>
      <c r="E195" s="171"/>
      <c r="F195" s="171"/>
      <c r="G195" s="172"/>
      <c r="I195" s="179" t="s">
        <v>46</v>
      </c>
      <c r="J195" s="180"/>
    </row>
    <row r="196" spans="1:10" x14ac:dyDescent="0.25">
      <c r="A196" s="173"/>
      <c r="B196" s="174"/>
      <c r="C196" s="174"/>
      <c r="D196" s="174"/>
      <c r="E196" s="174"/>
      <c r="F196" s="174"/>
      <c r="G196" s="175"/>
      <c r="I196" s="181"/>
      <c r="J196" s="182"/>
    </row>
    <row r="197" spans="1:10" x14ac:dyDescent="0.25">
      <c r="A197" s="173"/>
      <c r="B197" s="174"/>
      <c r="C197" s="174"/>
      <c r="D197" s="174"/>
      <c r="E197" s="174"/>
      <c r="F197" s="174"/>
      <c r="G197" s="175"/>
      <c r="I197" s="181"/>
      <c r="J197" s="182"/>
    </row>
    <row r="198" spans="1:10" x14ac:dyDescent="0.25">
      <c r="A198" s="173"/>
      <c r="B198" s="174"/>
      <c r="C198" s="174"/>
      <c r="D198" s="174"/>
      <c r="E198" s="174"/>
      <c r="F198" s="174"/>
      <c r="G198" s="175"/>
      <c r="I198" s="181"/>
      <c r="J198" s="182"/>
    </row>
    <row r="199" spans="1:10" x14ac:dyDescent="0.25">
      <c r="A199" s="173"/>
      <c r="B199" s="174"/>
      <c r="C199" s="174"/>
      <c r="D199" s="174"/>
      <c r="E199" s="174"/>
      <c r="F199" s="174"/>
      <c r="G199" s="175"/>
      <c r="I199" s="181"/>
      <c r="J199" s="182"/>
    </row>
    <row r="200" spans="1:10" x14ac:dyDescent="0.25">
      <c r="A200" s="173"/>
      <c r="B200" s="174"/>
      <c r="C200" s="174"/>
      <c r="D200" s="174"/>
      <c r="E200" s="174"/>
      <c r="F200" s="174"/>
      <c r="G200" s="175"/>
      <c r="I200" s="181"/>
      <c r="J200" s="182"/>
    </row>
    <row r="201" spans="1:10" x14ac:dyDescent="0.25">
      <c r="A201" s="173"/>
      <c r="B201" s="174"/>
      <c r="C201" s="174"/>
      <c r="D201" s="174"/>
      <c r="E201" s="174"/>
      <c r="F201" s="174"/>
      <c r="G201" s="175"/>
      <c r="I201" s="181"/>
      <c r="J201" s="182"/>
    </row>
    <row r="202" spans="1:10" x14ac:dyDescent="0.25">
      <c r="A202" s="176"/>
      <c r="B202" s="177"/>
      <c r="C202" s="177"/>
      <c r="D202" s="177"/>
      <c r="E202" s="177"/>
      <c r="F202" s="177"/>
      <c r="G202" s="178"/>
      <c r="I202" s="183"/>
      <c r="J202" s="184"/>
    </row>
  </sheetData>
  <sheetProtection algorithmName="SHA-512" hashValue="UDEtRYsIfAj6HJYbxOsDTkp2JhYkJT8rWCTtzlfcpwiRoKL03GLjXeS2Cd6QJW8zMegbIjAdSit9p18HhmfK4w==" saltValue="II4k8rGb34uaS4TmLUQLrA==" spinCount="100000" sheet="1" objects="1" scenarios="1"/>
  <mergeCells count="161">
    <mergeCell ref="A195:G202"/>
    <mergeCell ref="I195:J202"/>
    <mergeCell ref="B185:J192"/>
    <mergeCell ref="A194:G194"/>
    <mergeCell ref="I194:J194"/>
    <mergeCell ref="A174:H174"/>
    <mergeCell ref="A175:A182"/>
    <mergeCell ref="B175:J182"/>
    <mergeCell ref="A184:H184"/>
    <mergeCell ref="A185:A192"/>
    <mergeCell ref="B168:E168"/>
    <mergeCell ref="B169:E169"/>
    <mergeCell ref="B162:E162"/>
    <mergeCell ref="B163:E163"/>
    <mergeCell ref="B164:E164"/>
    <mergeCell ref="B165:E165"/>
    <mergeCell ref="B166:E166"/>
    <mergeCell ref="B167:E167"/>
    <mergeCell ref="B172:I172"/>
    <mergeCell ref="B156:E156"/>
    <mergeCell ref="B158:E158"/>
    <mergeCell ref="B159:E159"/>
    <mergeCell ref="B160:E160"/>
    <mergeCell ref="B161:E161"/>
    <mergeCell ref="B150:E150"/>
    <mergeCell ref="B151:E151"/>
    <mergeCell ref="B152:E152"/>
    <mergeCell ref="B154:E154"/>
    <mergeCell ref="B155:E155"/>
    <mergeCell ref="B157:J157"/>
    <mergeCell ref="B145:E145"/>
    <mergeCell ref="B146:E146"/>
    <mergeCell ref="B147:E147"/>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20:E120"/>
    <mergeCell ref="B107:E107"/>
    <mergeCell ref="B108:E108"/>
    <mergeCell ref="B109:E109"/>
    <mergeCell ref="B110:E110"/>
    <mergeCell ref="B111:E111"/>
    <mergeCell ref="B112:E112"/>
    <mergeCell ref="B101:E101"/>
    <mergeCell ref="B102:E102"/>
    <mergeCell ref="B103:E103"/>
    <mergeCell ref="B104:E104"/>
    <mergeCell ref="B105:E105"/>
    <mergeCell ref="B94:E94"/>
    <mergeCell ref="B95:E95"/>
    <mergeCell ref="B96:E96"/>
    <mergeCell ref="B98:E98"/>
    <mergeCell ref="B99:E99"/>
    <mergeCell ref="B100:E100"/>
    <mergeCell ref="B87:E87"/>
    <mergeCell ref="B88:E88"/>
    <mergeCell ref="B89:E89"/>
    <mergeCell ref="B92:E92"/>
    <mergeCell ref="B93:E93"/>
    <mergeCell ref="B90:E90"/>
    <mergeCell ref="B97:E97"/>
    <mergeCell ref="B79:E79"/>
    <mergeCell ref="B80:E80"/>
    <mergeCell ref="B81:E81"/>
    <mergeCell ref="B84:E84"/>
    <mergeCell ref="B86:E86"/>
    <mergeCell ref="B72:E72"/>
    <mergeCell ref="B77:E77"/>
    <mergeCell ref="B78:E78"/>
    <mergeCell ref="B75:E75"/>
    <mergeCell ref="B83:E83"/>
    <mergeCell ref="B85:E85"/>
    <mergeCell ref="B65:E65"/>
    <mergeCell ref="B67:E67"/>
    <mergeCell ref="B68:E68"/>
    <mergeCell ref="B69:E69"/>
    <mergeCell ref="B70:E70"/>
    <mergeCell ref="B71:E71"/>
    <mergeCell ref="B59:E59"/>
    <mergeCell ref="B60:E60"/>
    <mergeCell ref="B62:E62"/>
    <mergeCell ref="B63:E63"/>
    <mergeCell ref="B64:E64"/>
    <mergeCell ref="B66:E66"/>
    <mergeCell ref="B52:E52"/>
    <mergeCell ref="B53:E53"/>
    <mergeCell ref="B54:E54"/>
    <mergeCell ref="B55:E55"/>
    <mergeCell ref="B57:E57"/>
    <mergeCell ref="B58:E58"/>
    <mergeCell ref="B44:E44"/>
    <mergeCell ref="B45:E45"/>
    <mergeCell ref="B46:E46"/>
    <mergeCell ref="B48:E48"/>
    <mergeCell ref="B49:E49"/>
    <mergeCell ref="B50:E50"/>
    <mergeCell ref="B51:E51"/>
    <mergeCell ref="B56:E56"/>
    <mergeCell ref="B37:E37"/>
    <mergeCell ref="B39:E39"/>
    <mergeCell ref="B41:E41"/>
    <mergeCell ref="B43:E43"/>
    <mergeCell ref="B31:E31"/>
    <mergeCell ref="B32:E32"/>
    <mergeCell ref="B33:E33"/>
    <mergeCell ref="B35:E35"/>
    <mergeCell ref="B36:E36"/>
    <mergeCell ref="B40:E40"/>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E48B4DC3-1044-4D0E-BEBB-F364058CA348}">
          <x14:formula1>
            <xm:f>Eenheden!$A$1:$A$9</xm:f>
          </x14:formula1>
          <xm:sqref>G155</xm:sqref>
        </x14:dataValidation>
        <x14:dataValidation type="list" allowBlank="1" showInputMessage="1" showErrorMessage="1" xr:uid="{FA7085AB-F8AA-4616-8B49-90F8B7D84A51}">
          <x14:formula1>
            <xm:f>Eenheden!$A$1:$A$8</xm:f>
          </x14:formula1>
          <xm:sqref>G159:G168</xm:sqref>
        </x14:dataValidation>
        <x14:dataValidation type="list" allowBlank="1" showInputMessage="1" showErrorMessage="1" xr:uid="{521944F8-BECF-4F66-8A0D-F9049106701F}">
          <x14:formula1>
            <xm:f>Eenheden!$A$1:$A$7</xm:f>
          </x14:formula1>
          <xm:sqref>G103:G104 G131:G132 G150:G151 G146 G141:G142 G118:G119</xm:sqref>
        </x14:dataValidation>
        <x14:dataValidation type="list" allowBlank="1" showInputMessage="1" showErrorMessage="1" xr:uid="{3AC17AF2-8C0D-4B4A-8BD8-D46F7573FE9F}">
          <x14:formula1>
            <xm:f>Eenheden!$A$1:$A$6</xm:f>
          </x14:formula1>
          <xm:sqref>G25:G28 G32 G36 G40 G44:G45</xm:sqref>
        </x14:dataValidation>
        <x14:dataValidation type="list" allowBlank="1" showInputMessage="1" showErrorMessage="1" xr:uid="{5240A8E4-0354-4A10-8132-7884441BE117}">
          <x14:formula1>
            <xm:f>Eenheden!$A$1:$A$5</xm:f>
          </x14:formula1>
          <xm:sqref>G21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6B43B-D018-4264-A53C-6EE2F7F9CD03}">
  <sheetPr>
    <pageSetUpPr fitToPage="1"/>
  </sheetPr>
  <dimension ref="A1:BO202"/>
  <sheetViews>
    <sheetView showGridLines="0" topLeftCell="A18" zoomScale="85" zoomScaleNormal="85" zoomScaleSheetLayoutView="85" workbookViewId="0">
      <selection activeCell="Q19" sqref="Q19"/>
    </sheetView>
  </sheetViews>
  <sheetFormatPr defaultColWidth="9.140625" defaultRowHeight="15" x14ac:dyDescent="0.25"/>
  <cols>
    <col min="2" max="2" width="25" customWidth="1"/>
    <col min="5" max="5" width="17" customWidth="1"/>
    <col min="6" max="6" width="12.28515625" customWidth="1"/>
    <col min="7" max="7" width="22.140625" customWidth="1"/>
    <col min="8" max="8" width="17.85546875" customWidth="1"/>
    <col min="9" max="9" width="24.5703125" customWidth="1"/>
    <col min="10" max="10" width="35.28515625" customWidth="1"/>
  </cols>
  <sheetData>
    <row r="1" spans="1:10" ht="21" x14ac:dyDescent="0.35">
      <c r="A1" s="13" t="s">
        <v>41</v>
      </c>
      <c r="B1" s="13"/>
      <c r="C1" s="13"/>
      <c r="D1" s="13"/>
      <c r="E1" s="13"/>
      <c r="F1" s="13"/>
      <c r="G1" s="13"/>
      <c r="H1" s="13"/>
      <c r="I1" s="205" t="s">
        <v>123</v>
      </c>
      <c r="J1" s="205"/>
    </row>
    <row r="4" spans="1:10" ht="15" customHeight="1" x14ac:dyDescent="0.25">
      <c r="A4" s="206" t="s">
        <v>42</v>
      </c>
      <c r="B4" s="206"/>
      <c r="C4" s="206"/>
      <c r="D4" s="206"/>
      <c r="E4" s="206"/>
      <c r="F4" s="206"/>
      <c r="G4" s="206"/>
      <c r="H4" s="206"/>
      <c r="I4" s="206"/>
      <c r="J4" s="206"/>
    </row>
    <row r="5" spans="1:10" x14ac:dyDescent="0.25">
      <c r="A5" s="206"/>
      <c r="B5" s="206"/>
      <c r="C5" s="206"/>
      <c r="D5" s="206"/>
      <c r="E5" s="206"/>
      <c r="F5" s="206"/>
      <c r="G5" s="206"/>
      <c r="H5" s="206"/>
      <c r="I5" s="206"/>
      <c r="J5" s="206"/>
    </row>
    <row r="6" spans="1:10" x14ac:dyDescent="0.25">
      <c r="A6" s="206"/>
      <c r="B6" s="206"/>
      <c r="C6" s="206"/>
      <c r="D6" s="206"/>
      <c r="E6" s="206"/>
      <c r="F6" s="206"/>
      <c r="G6" s="206"/>
      <c r="H6" s="206"/>
      <c r="I6" s="206"/>
      <c r="J6" s="206"/>
    </row>
    <row r="8" spans="1:10" ht="19.5" customHeight="1" x14ac:dyDescent="0.25">
      <c r="A8" s="213" t="s">
        <v>23</v>
      </c>
      <c r="B8" s="214"/>
      <c r="C8" s="214"/>
      <c r="D8" s="214"/>
      <c r="E8" s="214"/>
      <c r="F8" s="214"/>
      <c r="G8" s="214"/>
      <c r="H8" s="214"/>
      <c r="I8" s="214"/>
      <c r="J8" s="214"/>
    </row>
    <row r="9" spans="1:10" ht="19.5" customHeight="1" x14ac:dyDescent="0.25">
      <c r="A9" s="207" t="s">
        <v>12</v>
      </c>
      <c r="B9" s="208"/>
      <c r="C9" s="209" t="str">
        <f>IF(Totaalblad!C6=0," ",Totaalblad!C6)</f>
        <v xml:space="preserve"> </v>
      </c>
      <c r="D9" s="210"/>
      <c r="E9" s="210"/>
      <c r="F9" s="210"/>
      <c r="G9" s="210"/>
      <c r="H9" s="210"/>
      <c r="I9" s="210"/>
      <c r="J9" s="210"/>
    </row>
    <row r="10" spans="1:10" ht="19.5" customHeight="1" x14ac:dyDescent="0.25">
      <c r="A10" s="207" t="s">
        <v>10</v>
      </c>
      <c r="B10" s="208"/>
      <c r="C10" s="209" t="str">
        <f>IF(Totaalblad!C7=0," ",Totaalblad!C7)</f>
        <v xml:space="preserve"> </v>
      </c>
      <c r="D10" s="210"/>
      <c r="E10" s="210"/>
      <c r="F10" s="210"/>
      <c r="G10" s="210"/>
      <c r="H10" s="210"/>
      <c r="I10" s="210"/>
      <c r="J10" s="210"/>
    </row>
    <row r="11" spans="1:10" ht="19.5" customHeight="1" x14ac:dyDescent="0.25">
      <c r="A11" s="207" t="s">
        <v>9</v>
      </c>
      <c r="B11" s="208"/>
      <c r="C11" s="209" t="str">
        <f>IF(Totaalblad!C8=0," ",Totaalblad!C8)</f>
        <v xml:space="preserve"> </v>
      </c>
      <c r="D11" s="210"/>
      <c r="E11" s="210"/>
      <c r="F11" s="210"/>
      <c r="G11" s="210"/>
      <c r="H11" s="210"/>
      <c r="I11" s="210"/>
      <c r="J11" s="210"/>
    </row>
    <row r="12" spans="1:10" ht="19.5" customHeight="1" x14ac:dyDescent="0.25">
      <c r="A12" s="211" t="s">
        <v>24</v>
      </c>
      <c r="B12" s="212"/>
      <c r="C12" s="209" t="str">
        <f>IF(Totaalblad!C9=0," ",Totaalblad!C9)</f>
        <v xml:space="preserve"> </v>
      </c>
      <c r="D12" s="210"/>
      <c r="E12" s="210"/>
      <c r="F12" s="210"/>
      <c r="G12" s="210"/>
      <c r="H12" s="210"/>
      <c r="I12" s="210"/>
      <c r="J12" s="210"/>
    </row>
    <row r="13" spans="1:10" ht="19.5" customHeight="1" x14ac:dyDescent="0.25">
      <c r="A13" s="207" t="s">
        <v>8</v>
      </c>
      <c r="B13" s="208"/>
      <c r="C13" s="209" t="str">
        <f>IF(Totaalblad!C10=0," ",Totaalblad!C10)</f>
        <v xml:space="preserve"> </v>
      </c>
      <c r="D13" s="210"/>
      <c r="E13" s="210"/>
      <c r="F13" s="210"/>
      <c r="G13" s="210"/>
      <c r="H13" s="210"/>
      <c r="I13" s="210"/>
      <c r="J13" s="210"/>
    </row>
    <row r="14" spans="1:10" ht="19.5" customHeight="1" x14ac:dyDescent="0.25">
      <c r="A14" s="207" t="s">
        <v>7</v>
      </c>
      <c r="B14" s="208"/>
      <c r="C14" s="209" t="str">
        <f>IF(Totaalblad!C11=0," ",Totaalblad!C11)</f>
        <v xml:space="preserve"> </v>
      </c>
      <c r="D14" s="210"/>
      <c r="E14" s="210"/>
      <c r="F14" s="210"/>
      <c r="G14" s="210"/>
      <c r="H14" s="210"/>
      <c r="I14" s="210"/>
      <c r="J14" s="210"/>
    </row>
    <row r="15" spans="1:10" x14ac:dyDescent="0.25">
      <c r="C15" s="5"/>
      <c r="D15" s="5"/>
      <c r="E15" s="5"/>
      <c r="F15" s="5"/>
      <c r="G15" s="5"/>
      <c r="H15" s="5"/>
      <c r="I15" s="5"/>
      <c r="J15" s="5"/>
    </row>
    <row r="16" spans="1:10" s="2" customFormat="1" ht="24" customHeight="1" x14ac:dyDescent="0.25">
      <c r="A16" s="19"/>
      <c r="B16" s="19"/>
      <c r="C16" s="19"/>
      <c r="D16" s="19"/>
      <c r="E16" s="19"/>
      <c r="F16" s="19"/>
      <c r="G16" s="19"/>
      <c r="H16" s="19"/>
      <c r="I16" s="19"/>
      <c r="J16" s="20"/>
    </row>
    <row r="17" spans="1:67" s="7" customFormat="1" ht="33" customHeight="1" x14ac:dyDescent="0.25">
      <c r="A17" s="215" t="s">
        <v>177</v>
      </c>
      <c r="B17" s="215"/>
      <c r="C17" s="215"/>
      <c r="D17" s="215"/>
      <c r="E17" s="215"/>
      <c r="F17" s="215"/>
      <c r="G17" s="215"/>
      <c r="H17" s="215"/>
      <c r="I17" s="215"/>
      <c r="J17" s="21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25">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25">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25">
      <c r="A20" s="9"/>
      <c r="B20" s="216" t="s">
        <v>48</v>
      </c>
      <c r="C20" s="216"/>
      <c r="D20" s="216"/>
      <c r="E20" s="216"/>
      <c r="F20" s="10" t="s">
        <v>0</v>
      </c>
      <c r="G20" s="10" t="s">
        <v>6</v>
      </c>
      <c r="H20" s="101" t="s">
        <v>5</v>
      </c>
      <c r="I20" s="18" t="s">
        <v>4</v>
      </c>
      <c r="J20" s="12" t="s">
        <v>178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25">
      <c r="A21" s="43"/>
      <c r="B21" s="155" t="s">
        <v>49</v>
      </c>
      <c r="C21" s="155"/>
      <c r="D21" s="155"/>
      <c r="E21" s="155"/>
      <c r="F21" s="38" t="s">
        <v>50</v>
      </c>
      <c r="G21" s="39" t="s">
        <v>34</v>
      </c>
      <c r="H21" s="40"/>
      <c r="I21" s="87">
        <v>220.1</v>
      </c>
      <c r="J21" s="121">
        <f>+H21*I21</f>
        <v>0</v>
      </c>
    </row>
    <row r="22" spans="1:67" ht="20.25" customHeight="1" x14ac:dyDescent="0.25">
      <c r="A22" s="43"/>
      <c r="B22" s="160" t="s">
        <v>3</v>
      </c>
      <c r="C22" s="160"/>
      <c r="D22" s="160"/>
      <c r="E22" s="160"/>
      <c r="F22" s="45"/>
      <c r="G22" s="46"/>
      <c r="H22" s="47"/>
      <c r="I22" s="48"/>
      <c r="J22" s="49">
        <f>SUM(J21:J21)</f>
        <v>0</v>
      </c>
    </row>
    <row r="23" spans="1:67" x14ac:dyDescent="0.25">
      <c r="A23" s="50"/>
      <c r="B23" s="51"/>
      <c r="C23" s="52"/>
      <c r="D23" s="52"/>
      <c r="E23" s="52"/>
      <c r="F23" s="52"/>
      <c r="G23" s="53"/>
      <c r="H23" s="52"/>
      <c r="I23" s="54"/>
      <c r="J23" s="52"/>
    </row>
    <row r="24" spans="1:67" s="8" customFormat="1" ht="20.25" customHeight="1" x14ac:dyDescent="0.25">
      <c r="A24" s="55"/>
      <c r="B24" s="156" t="s">
        <v>27</v>
      </c>
      <c r="C24" s="156"/>
      <c r="D24" s="156"/>
      <c r="E24" s="156"/>
      <c r="F24" s="100" t="s">
        <v>0</v>
      </c>
      <c r="G24" s="100" t="s">
        <v>6</v>
      </c>
      <c r="H24" s="100" t="s">
        <v>5</v>
      </c>
      <c r="I24" s="103" t="s">
        <v>4</v>
      </c>
      <c r="J24" s="111" t="s">
        <v>178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25">
      <c r="A25" s="43"/>
      <c r="B25" s="155" t="s">
        <v>51</v>
      </c>
      <c r="C25" s="155"/>
      <c r="D25" s="155"/>
      <c r="E25" s="155"/>
      <c r="F25" s="38" t="s">
        <v>28</v>
      </c>
      <c r="G25" s="39" t="s">
        <v>34</v>
      </c>
      <c r="H25" s="40"/>
      <c r="I25" s="87">
        <v>243.96</v>
      </c>
      <c r="J25" s="121">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25">
      <c r="A26" s="43"/>
      <c r="B26" s="155" t="s">
        <v>51</v>
      </c>
      <c r="C26" s="155"/>
      <c r="D26" s="155"/>
      <c r="E26" s="155"/>
      <c r="F26" s="38" t="s">
        <v>29</v>
      </c>
      <c r="G26" s="39" t="s">
        <v>52</v>
      </c>
      <c r="H26" s="40"/>
      <c r="I26" s="87">
        <v>58.39</v>
      </c>
      <c r="J26" s="121">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25">
      <c r="A27" s="43"/>
      <c r="B27" s="155" t="s">
        <v>53</v>
      </c>
      <c r="C27" s="155"/>
      <c r="D27" s="155"/>
      <c r="E27" s="155"/>
      <c r="F27" s="38" t="s">
        <v>30</v>
      </c>
      <c r="G27" s="39" t="s">
        <v>34</v>
      </c>
      <c r="H27" s="40"/>
      <c r="I27" s="87">
        <v>347.05</v>
      </c>
      <c r="J27" s="121">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25">
      <c r="A28" s="43"/>
      <c r="B28" s="155" t="s">
        <v>53</v>
      </c>
      <c r="C28" s="155"/>
      <c r="D28" s="155"/>
      <c r="E28" s="155"/>
      <c r="F28" s="38" t="s">
        <v>31</v>
      </c>
      <c r="G28" s="39" t="s">
        <v>52</v>
      </c>
      <c r="H28" s="40"/>
      <c r="I28" s="87">
        <v>87.96</v>
      </c>
      <c r="J28" s="121">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25">
      <c r="A29" s="43"/>
      <c r="B29" s="160" t="s">
        <v>3</v>
      </c>
      <c r="C29" s="160"/>
      <c r="D29" s="160"/>
      <c r="E29" s="160"/>
      <c r="F29" s="45"/>
      <c r="G29" s="46"/>
      <c r="H29" s="58"/>
      <c r="I29" s="48"/>
      <c r="J29" s="49">
        <f>SUM(J25:J28)</f>
        <v>0</v>
      </c>
    </row>
    <row r="30" spans="1:67" x14ac:dyDescent="0.25">
      <c r="A30" s="52"/>
      <c r="B30" s="52"/>
      <c r="C30" s="52"/>
      <c r="D30" s="52"/>
      <c r="E30" s="52"/>
      <c r="F30" s="52"/>
      <c r="G30" s="52"/>
      <c r="H30" s="52"/>
      <c r="I30" s="52"/>
      <c r="J30" s="52"/>
    </row>
    <row r="31" spans="1:67" s="8" customFormat="1" ht="20.25" customHeight="1" x14ac:dyDescent="0.25">
      <c r="A31" s="55"/>
      <c r="B31" s="156" t="s">
        <v>32</v>
      </c>
      <c r="C31" s="156"/>
      <c r="D31" s="156"/>
      <c r="E31" s="156"/>
      <c r="F31" s="100" t="s">
        <v>0</v>
      </c>
      <c r="G31" s="100" t="s">
        <v>6</v>
      </c>
      <c r="H31" s="100" t="s">
        <v>5</v>
      </c>
      <c r="I31" s="103" t="s">
        <v>4</v>
      </c>
      <c r="J31" s="111" t="s">
        <v>178</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25">
      <c r="A32" s="43"/>
      <c r="B32" s="155" t="s">
        <v>32</v>
      </c>
      <c r="C32" s="155"/>
      <c r="D32" s="155"/>
      <c r="E32" s="155"/>
      <c r="F32" s="38" t="s">
        <v>33</v>
      </c>
      <c r="G32" s="39" t="s">
        <v>34</v>
      </c>
      <c r="H32" s="40"/>
      <c r="I32" s="87">
        <v>57.12</v>
      </c>
      <c r="J32" s="121">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25">
      <c r="A33" s="43"/>
      <c r="B33" s="160" t="s">
        <v>3</v>
      </c>
      <c r="C33" s="160"/>
      <c r="D33" s="160"/>
      <c r="E33" s="160"/>
      <c r="F33" s="45"/>
      <c r="G33" s="46"/>
      <c r="H33" s="47"/>
      <c r="I33" s="48"/>
      <c r="J33" s="49">
        <f>SUM(J32:J32)</f>
        <v>0</v>
      </c>
    </row>
    <row r="34" spans="1:67" x14ac:dyDescent="0.25">
      <c r="A34" s="52"/>
      <c r="B34" s="52"/>
      <c r="C34" s="52"/>
      <c r="D34" s="52"/>
      <c r="E34" s="52"/>
      <c r="F34" s="52"/>
      <c r="G34" s="52"/>
      <c r="H34" s="52"/>
      <c r="I34" s="52"/>
      <c r="J34" s="52"/>
    </row>
    <row r="35" spans="1:67" s="8" customFormat="1" ht="20.25" customHeight="1" x14ac:dyDescent="0.25">
      <c r="A35" s="55"/>
      <c r="B35" s="156" t="s">
        <v>54</v>
      </c>
      <c r="C35" s="156"/>
      <c r="D35" s="156"/>
      <c r="E35" s="156"/>
      <c r="F35" s="100" t="s">
        <v>0</v>
      </c>
      <c r="G35" s="100" t="s">
        <v>6</v>
      </c>
      <c r="H35" s="100" t="s">
        <v>5</v>
      </c>
      <c r="I35" s="103" t="s">
        <v>4</v>
      </c>
      <c r="J35" s="111" t="s">
        <v>178</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25">
      <c r="A36" s="43"/>
      <c r="B36" s="155" t="s">
        <v>54</v>
      </c>
      <c r="C36" s="155"/>
      <c r="D36" s="155"/>
      <c r="E36" s="155"/>
      <c r="F36" s="38" t="s">
        <v>55</v>
      </c>
      <c r="G36" s="39" t="s">
        <v>34</v>
      </c>
      <c r="H36" s="40"/>
      <c r="I36" s="87">
        <v>121.1</v>
      </c>
      <c r="J36" s="121">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25">
      <c r="A37" s="43"/>
      <c r="B37" s="160" t="s">
        <v>3</v>
      </c>
      <c r="C37" s="160"/>
      <c r="D37" s="160"/>
      <c r="E37" s="160"/>
      <c r="F37" s="45"/>
      <c r="G37" s="46"/>
      <c r="H37" s="58"/>
      <c r="I37" s="48"/>
      <c r="J37" s="49">
        <f>SUM(J36:J36)</f>
        <v>0</v>
      </c>
    </row>
    <row r="38" spans="1:67" x14ac:dyDescent="0.25">
      <c r="A38" s="52"/>
      <c r="B38" s="52"/>
      <c r="C38" s="52"/>
      <c r="D38" s="52"/>
      <c r="E38" s="52"/>
      <c r="F38" s="52"/>
      <c r="G38" s="52"/>
      <c r="H38" s="52"/>
      <c r="I38" s="52"/>
      <c r="J38" s="52"/>
    </row>
    <row r="39" spans="1:67" s="8" customFormat="1" ht="20.25" customHeight="1" x14ac:dyDescent="0.25">
      <c r="A39" s="55"/>
      <c r="B39" s="156" t="s">
        <v>56</v>
      </c>
      <c r="C39" s="156"/>
      <c r="D39" s="156"/>
      <c r="E39" s="156"/>
      <c r="F39" s="100" t="s">
        <v>0</v>
      </c>
      <c r="G39" s="100" t="s">
        <v>6</v>
      </c>
      <c r="H39" s="100" t="s">
        <v>5</v>
      </c>
      <c r="I39" s="103" t="s">
        <v>4</v>
      </c>
      <c r="J39" s="111" t="s">
        <v>178</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25">
      <c r="A40" s="43"/>
      <c r="B40" s="155" t="s">
        <v>56</v>
      </c>
      <c r="C40" s="155"/>
      <c r="D40" s="155"/>
      <c r="E40" s="155"/>
      <c r="F40" s="38" t="s">
        <v>57</v>
      </c>
      <c r="G40" s="39" t="s">
        <v>34</v>
      </c>
      <c r="H40" s="40"/>
      <c r="I40" s="87">
        <v>159.66</v>
      </c>
      <c r="J40" s="121">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ht="20.25" customHeight="1" x14ac:dyDescent="0.25">
      <c r="A41" s="43"/>
      <c r="B41" s="160" t="s">
        <v>3</v>
      </c>
      <c r="C41" s="160"/>
      <c r="D41" s="160"/>
      <c r="E41" s="160"/>
      <c r="F41" s="45"/>
      <c r="G41" s="46"/>
      <c r="H41" s="58"/>
      <c r="I41" s="48"/>
      <c r="J41" s="49">
        <f>SUM(J40:J40)</f>
        <v>0</v>
      </c>
    </row>
    <row r="42" spans="1:67" x14ac:dyDescent="0.25">
      <c r="A42" s="52"/>
      <c r="B42" s="52"/>
      <c r="C42" s="52"/>
      <c r="D42" s="52"/>
      <c r="E42" s="52"/>
      <c r="F42" s="52"/>
      <c r="G42" s="52"/>
      <c r="H42" s="52"/>
      <c r="I42" s="52"/>
      <c r="J42" s="52"/>
    </row>
    <row r="43" spans="1:67" s="8" customFormat="1" ht="32.25" customHeight="1" x14ac:dyDescent="0.25">
      <c r="A43" s="55"/>
      <c r="B43" s="204" t="s">
        <v>58</v>
      </c>
      <c r="C43" s="204"/>
      <c r="D43" s="204"/>
      <c r="E43" s="204"/>
      <c r="F43" s="100" t="s">
        <v>0</v>
      </c>
      <c r="G43" s="100" t="s">
        <v>6</v>
      </c>
      <c r="H43" s="100" t="s">
        <v>5</v>
      </c>
      <c r="I43" s="103" t="s">
        <v>4</v>
      </c>
      <c r="J43" s="111" t="s">
        <v>178</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8" customFormat="1" ht="20.25" customHeight="1" x14ac:dyDescent="0.25">
      <c r="A44" s="43"/>
      <c r="B44" s="155" t="s">
        <v>59</v>
      </c>
      <c r="C44" s="155"/>
      <c r="D44" s="155"/>
      <c r="E44" s="155"/>
      <c r="F44" s="38" t="s">
        <v>60</v>
      </c>
      <c r="G44" s="39" t="s">
        <v>52</v>
      </c>
      <c r="H44" s="40"/>
      <c r="I44" s="87">
        <v>102.06</v>
      </c>
      <c r="J44" s="121">
        <f>+H44*I44</f>
        <v>0</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25">
      <c r="A45" s="43"/>
      <c r="B45" s="155" t="s">
        <v>61</v>
      </c>
      <c r="C45" s="155"/>
      <c r="D45" s="155"/>
      <c r="E45" s="155"/>
      <c r="F45" s="38" t="s">
        <v>62</v>
      </c>
      <c r="G45" s="39" t="s">
        <v>52</v>
      </c>
      <c r="H45" s="40"/>
      <c r="I45" s="87">
        <v>102.06</v>
      </c>
      <c r="J45" s="44">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25">
      <c r="A46" s="43"/>
      <c r="B46" s="160" t="s">
        <v>3</v>
      </c>
      <c r="C46" s="160"/>
      <c r="D46" s="160"/>
      <c r="E46" s="160"/>
      <c r="F46" s="45"/>
      <c r="G46" s="46"/>
      <c r="H46" s="58"/>
      <c r="I46" s="48"/>
      <c r="J46" s="49">
        <f>SUM(J44:J45)</f>
        <v>0</v>
      </c>
    </row>
    <row r="47" spans="1:67" x14ac:dyDescent="0.25">
      <c r="A47" s="52"/>
      <c r="B47" s="52"/>
      <c r="C47" s="52"/>
      <c r="D47" s="52"/>
      <c r="E47" s="52"/>
      <c r="F47" s="52"/>
      <c r="G47" s="52"/>
      <c r="H47" s="52"/>
      <c r="I47" s="52"/>
      <c r="J47" s="52"/>
    </row>
    <row r="48" spans="1:67" s="8" customFormat="1" ht="32.25" customHeight="1" x14ac:dyDescent="0.25">
      <c r="A48" s="55"/>
      <c r="B48" s="156" t="s">
        <v>63</v>
      </c>
      <c r="C48" s="156"/>
      <c r="D48" s="156"/>
      <c r="E48" s="156"/>
      <c r="F48" s="100" t="s">
        <v>0</v>
      </c>
      <c r="G48" s="100" t="s">
        <v>112</v>
      </c>
      <c r="H48" s="100" t="s">
        <v>113</v>
      </c>
      <c r="I48" s="59" t="s">
        <v>114</v>
      </c>
      <c r="J48" s="111" t="s">
        <v>179</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25">
      <c r="A49" s="43"/>
      <c r="B49" s="155" t="s">
        <v>133</v>
      </c>
      <c r="C49" s="155"/>
      <c r="D49" s="155"/>
      <c r="E49" s="155"/>
      <c r="F49" s="38" t="s">
        <v>64</v>
      </c>
      <c r="G49" s="87">
        <v>4221.6000000000004</v>
      </c>
      <c r="H49" s="87">
        <f>G49/10</f>
        <v>422.16</v>
      </c>
      <c r="I49" s="60"/>
      <c r="J49" s="8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25">
      <c r="A50" s="43"/>
      <c r="B50" s="155" t="s">
        <v>134</v>
      </c>
      <c r="C50" s="155"/>
      <c r="D50" s="155"/>
      <c r="E50" s="155"/>
      <c r="F50" s="38" t="s">
        <v>64</v>
      </c>
      <c r="G50" s="87">
        <v>4421.7</v>
      </c>
      <c r="H50" s="87">
        <f t="shared" ref="H50:H59" si="0">G50/10</f>
        <v>442.16999999999996</v>
      </c>
      <c r="I50" s="60"/>
      <c r="J50" s="89">
        <f t="shared" ref="J50:J59" si="1">+H50*I50</f>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25">
      <c r="A51" s="43"/>
      <c r="B51" s="155" t="s">
        <v>184</v>
      </c>
      <c r="C51" s="155"/>
      <c r="D51" s="155"/>
      <c r="E51" s="155"/>
      <c r="F51" s="38" t="s">
        <v>64</v>
      </c>
      <c r="G51" s="87">
        <v>4714.3999999999996</v>
      </c>
      <c r="H51" s="87">
        <f t="shared" si="0"/>
        <v>471.43999999999994</v>
      </c>
      <c r="I51" s="60"/>
      <c r="J51" s="8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25">
      <c r="A52" s="43"/>
      <c r="B52" s="155" t="s">
        <v>135</v>
      </c>
      <c r="C52" s="155"/>
      <c r="D52" s="155"/>
      <c r="E52" s="155"/>
      <c r="F52" s="38" t="s">
        <v>66</v>
      </c>
      <c r="G52" s="87">
        <v>8443.2000000000007</v>
      </c>
      <c r="H52" s="87">
        <f t="shared" si="0"/>
        <v>844.32</v>
      </c>
      <c r="I52" s="60"/>
      <c r="J52" s="8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25">
      <c r="A53" s="43"/>
      <c r="B53" s="155" t="s">
        <v>136</v>
      </c>
      <c r="C53" s="155"/>
      <c r="D53" s="155"/>
      <c r="E53" s="155"/>
      <c r="F53" s="38" t="s">
        <v>66</v>
      </c>
      <c r="G53" s="87">
        <v>8843.4</v>
      </c>
      <c r="H53" s="87">
        <f t="shared" si="0"/>
        <v>884.33999999999992</v>
      </c>
      <c r="I53" s="60"/>
      <c r="J53" s="8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25">
      <c r="A54" s="43"/>
      <c r="B54" s="155" t="s">
        <v>183</v>
      </c>
      <c r="C54" s="155"/>
      <c r="D54" s="155"/>
      <c r="E54" s="155"/>
      <c r="F54" s="38" t="s">
        <v>66</v>
      </c>
      <c r="G54" s="87">
        <v>9428.7999999999993</v>
      </c>
      <c r="H54" s="87">
        <f t="shared" si="0"/>
        <v>942.87999999999988</v>
      </c>
      <c r="I54" s="60"/>
      <c r="J54" s="8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25">
      <c r="A55" s="43"/>
      <c r="B55" s="155" t="s">
        <v>137</v>
      </c>
      <c r="C55" s="155"/>
      <c r="D55" s="155"/>
      <c r="E55" s="155"/>
      <c r="F55" s="38" t="s">
        <v>67</v>
      </c>
      <c r="G55" s="87">
        <v>16886.400000000001</v>
      </c>
      <c r="H55" s="87">
        <f t="shared" si="0"/>
        <v>1688.64</v>
      </c>
      <c r="I55" s="60"/>
      <c r="J55" s="8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25">
      <c r="A56" s="43"/>
      <c r="B56" s="155" t="s">
        <v>138</v>
      </c>
      <c r="C56" s="155"/>
      <c r="D56" s="155"/>
      <c r="E56" s="155"/>
      <c r="F56" s="61" t="s">
        <v>67</v>
      </c>
      <c r="G56" s="87">
        <v>17686.8</v>
      </c>
      <c r="H56" s="87">
        <f t="shared" si="0"/>
        <v>1768.6799999999998</v>
      </c>
      <c r="I56" s="62"/>
      <c r="J56" s="8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8" customFormat="1" ht="20.25" customHeight="1" x14ac:dyDescent="0.25">
      <c r="A57" s="43"/>
      <c r="B57" s="155" t="s">
        <v>182</v>
      </c>
      <c r="C57" s="155"/>
      <c r="D57" s="155"/>
      <c r="E57" s="155"/>
      <c r="F57" s="61" t="s">
        <v>67</v>
      </c>
      <c r="G57" s="87">
        <v>18857.7</v>
      </c>
      <c r="H57" s="87">
        <f t="shared" si="0"/>
        <v>1885.77</v>
      </c>
      <c r="I57" s="62"/>
      <c r="J57" s="89">
        <f t="shared" si="1"/>
        <v>0</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8" customFormat="1" ht="20.25" customHeight="1" x14ac:dyDescent="0.25">
      <c r="A58" s="43"/>
      <c r="B58" s="155" t="s">
        <v>139</v>
      </c>
      <c r="C58" s="155"/>
      <c r="D58" s="155"/>
      <c r="E58" s="155"/>
      <c r="F58" s="61" t="s">
        <v>140</v>
      </c>
      <c r="G58" s="87">
        <v>26530.400000000001</v>
      </c>
      <c r="H58" s="87">
        <f t="shared" si="0"/>
        <v>2653.04</v>
      </c>
      <c r="I58" s="62"/>
      <c r="J58" s="89">
        <f t="shared" si="1"/>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8" customFormat="1" ht="20.25" customHeight="1" x14ac:dyDescent="0.25">
      <c r="A59" s="43"/>
      <c r="B59" s="155" t="s">
        <v>181</v>
      </c>
      <c r="C59" s="155"/>
      <c r="D59" s="155"/>
      <c r="E59" s="155"/>
      <c r="F59" s="61" t="s">
        <v>140</v>
      </c>
      <c r="G59" s="87">
        <v>28286.7</v>
      </c>
      <c r="H59" s="87">
        <f t="shared" si="0"/>
        <v>2828.67</v>
      </c>
      <c r="I59" s="62"/>
      <c r="J59" s="89">
        <f t="shared" si="1"/>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ht="20.25" customHeight="1" x14ac:dyDescent="0.25">
      <c r="A60" s="43"/>
      <c r="B60" s="160" t="s">
        <v>3</v>
      </c>
      <c r="C60" s="160"/>
      <c r="D60" s="160"/>
      <c r="E60" s="160"/>
      <c r="F60" s="45"/>
      <c r="G60" s="46"/>
      <c r="H60" s="47"/>
      <c r="I60" s="63"/>
      <c r="J60" s="49">
        <f>SUM(J49:J59)</f>
        <v>0</v>
      </c>
    </row>
    <row r="61" spans="1:67" x14ac:dyDescent="0.25">
      <c r="A61" s="52"/>
      <c r="B61" s="52"/>
      <c r="C61" s="52"/>
      <c r="D61" s="52"/>
      <c r="E61" s="52"/>
      <c r="F61" s="52"/>
      <c r="G61" s="52"/>
      <c r="H61" s="52"/>
      <c r="I61" s="52"/>
      <c r="J61" s="52"/>
    </row>
    <row r="62" spans="1:67" s="8" customFormat="1" ht="33" customHeight="1" x14ac:dyDescent="0.25">
      <c r="A62" s="55"/>
      <c r="B62" s="156" t="s">
        <v>68</v>
      </c>
      <c r="C62" s="156"/>
      <c r="D62" s="156"/>
      <c r="E62" s="156"/>
      <c r="F62" s="100" t="s">
        <v>0</v>
      </c>
      <c r="G62" s="100" t="s">
        <v>112</v>
      </c>
      <c r="H62" s="100" t="s">
        <v>113</v>
      </c>
      <c r="I62" s="59" t="s">
        <v>114</v>
      </c>
      <c r="J62" s="111" t="s">
        <v>179</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8" customFormat="1" ht="20.25" customHeight="1" x14ac:dyDescent="0.25">
      <c r="A63" s="43"/>
      <c r="B63" s="155" t="s">
        <v>124</v>
      </c>
      <c r="C63" s="155"/>
      <c r="D63" s="155"/>
      <c r="E63" s="155"/>
      <c r="F63" s="38" t="s">
        <v>69</v>
      </c>
      <c r="G63" s="87">
        <v>3581.4</v>
      </c>
      <c r="H63" s="87">
        <f t="shared" ref="H63:H74" si="2">G63/12</f>
        <v>298.45</v>
      </c>
      <c r="I63" s="60"/>
      <c r="J63" s="89">
        <f>+H63*I63</f>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8" customFormat="1" ht="20.25" customHeight="1" x14ac:dyDescent="0.25">
      <c r="A64" s="43"/>
      <c r="B64" s="155" t="s">
        <v>125</v>
      </c>
      <c r="C64" s="155"/>
      <c r="D64" s="155"/>
      <c r="E64" s="155"/>
      <c r="F64" s="38" t="s">
        <v>69</v>
      </c>
      <c r="G64" s="87">
        <v>3751.2</v>
      </c>
      <c r="H64" s="87">
        <f t="shared" si="2"/>
        <v>312.59999999999997</v>
      </c>
      <c r="I64" s="60"/>
      <c r="J64" s="89">
        <f>+H64*I64</f>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8" customFormat="1" ht="20.25" customHeight="1" x14ac:dyDescent="0.25">
      <c r="A65" s="43"/>
      <c r="B65" s="155" t="s">
        <v>185</v>
      </c>
      <c r="C65" s="155"/>
      <c r="D65" s="155"/>
      <c r="E65" s="155"/>
      <c r="F65" s="38" t="s">
        <v>69</v>
      </c>
      <c r="G65" s="87">
        <v>3999.48</v>
      </c>
      <c r="H65" s="87">
        <f t="shared" si="2"/>
        <v>333.29</v>
      </c>
      <c r="I65" s="60"/>
      <c r="J65" s="89">
        <f>+H65*I65</f>
        <v>0</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8" customFormat="1" ht="20.25" customHeight="1" x14ac:dyDescent="0.25">
      <c r="A66" s="43"/>
      <c r="B66" s="155" t="s">
        <v>126</v>
      </c>
      <c r="C66" s="155"/>
      <c r="D66" s="155"/>
      <c r="E66" s="155"/>
      <c r="F66" s="38" t="s">
        <v>70</v>
      </c>
      <c r="G66" s="87">
        <v>9521.76</v>
      </c>
      <c r="H66" s="87">
        <f t="shared" si="2"/>
        <v>793.48</v>
      </c>
      <c r="I66" s="60"/>
      <c r="J66" s="89">
        <f t="shared" ref="J66:J74" si="3">+H66*I66</f>
        <v>0</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8" customFormat="1" ht="20.25" customHeight="1" x14ac:dyDescent="0.25">
      <c r="A67" s="43"/>
      <c r="B67" s="155" t="s">
        <v>127</v>
      </c>
      <c r="C67" s="155"/>
      <c r="D67" s="155"/>
      <c r="E67" s="155"/>
      <c r="F67" s="38" t="s">
        <v>70</v>
      </c>
      <c r="G67" s="87">
        <v>9973.08</v>
      </c>
      <c r="H67" s="87">
        <f t="shared" si="2"/>
        <v>831.09</v>
      </c>
      <c r="I67" s="60"/>
      <c r="J67" s="89">
        <f t="shared" si="3"/>
        <v>0</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8" customFormat="1" ht="20.25" customHeight="1" x14ac:dyDescent="0.25">
      <c r="A68" s="43"/>
      <c r="B68" s="155" t="s">
        <v>186</v>
      </c>
      <c r="C68" s="155"/>
      <c r="D68" s="155"/>
      <c r="E68" s="155"/>
      <c r="F68" s="38" t="s">
        <v>70</v>
      </c>
      <c r="G68" s="87">
        <v>10633.32</v>
      </c>
      <c r="H68" s="87">
        <f t="shared" si="2"/>
        <v>886.11</v>
      </c>
      <c r="I68" s="60"/>
      <c r="J68" s="89">
        <f t="shared" si="3"/>
        <v>0</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8" customFormat="1" ht="20.25" customHeight="1" x14ac:dyDescent="0.25">
      <c r="A69" s="43"/>
      <c r="B69" s="155" t="s">
        <v>131</v>
      </c>
      <c r="C69" s="155"/>
      <c r="D69" s="155"/>
      <c r="E69" s="155"/>
      <c r="F69" s="38" t="s">
        <v>71</v>
      </c>
      <c r="G69" s="87">
        <v>30875.4</v>
      </c>
      <c r="H69" s="87">
        <f t="shared" si="2"/>
        <v>2572.9500000000003</v>
      </c>
      <c r="I69" s="60"/>
      <c r="J69" s="89">
        <f t="shared" si="3"/>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8" customFormat="1" ht="20.25" customHeight="1" x14ac:dyDescent="0.25">
      <c r="A70" s="43"/>
      <c r="B70" s="155" t="s">
        <v>189</v>
      </c>
      <c r="C70" s="155"/>
      <c r="D70" s="155"/>
      <c r="E70" s="155"/>
      <c r="F70" s="38" t="s">
        <v>71</v>
      </c>
      <c r="G70" s="87">
        <v>32338.89</v>
      </c>
      <c r="H70" s="87">
        <f t="shared" si="2"/>
        <v>2694.9074999999998</v>
      </c>
      <c r="I70" s="60"/>
      <c r="J70" s="89">
        <f t="shared" si="3"/>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8" customFormat="1" ht="20.25" customHeight="1" x14ac:dyDescent="0.25">
      <c r="A71" s="43"/>
      <c r="B71" s="155" t="s">
        <v>129</v>
      </c>
      <c r="C71" s="155"/>
      <c r="D71" s="155"/>
      <c r="E71" s="155"/>
      <c r="F71" s="38" t="s">
        <v>128</v>
      </c>
      <c r="G71" s="87">
        <v>7504.68</v>
      </c>
      <c r="H71" s="87">
        <f t="shared" si="2"/>
        <v>625.39</v>
      </c>
      <c r="I71" s="65"/>
      <c r="J71" s="89">
        <f t="shared" si="3"/>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8" customFormat="1" ht="20.25" customHeight="1" x14ac:dyDescent="0.25">
      <c r="A72" s="43"/>
      <c r="B72" s="155" t="s">
        <v>187</v>
      </c>
      <c r="C72" s="155"/>
      <c r="D72" s="155"/>
      <c r="E72" s="155"/>
      <c r="F72" s="38" t="s">
        <v>128</v>
      </c>
      <c r="G72" s="87">
        <v>8001.48</v>
      </c>
      <c r="H72" s="87">
        <f t="shared" si="2"/>
        <v>666.79</v>
      </c>
      <c r="I72" s="65"/>
      <c r="J72" s="89">
        <f t="shared" si="3"/>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8" customFormat="1" ht="20.25" customHeight="1" x14ac:dyDescent="0.25">
      <c r="A73" s="43"/>
      <c r="B73" s="66" t="s">
        <v>130</v>
      </c>
      <c r="C73" s="66"/>
      <c r="D73" s="66"/>
      <c r="E73" s="66"/>
      <c r="F73" s="38" t="s">
        <v>132</v>
      </c>
      <c r="G73" s="87">
        <v>20207.16</v>
      </c>
      <c r="H73" s="87">
        <f t="shared" si="2"/>
        <v>1683.93</v>
      </c>
      <c r="I73" s="65"/>
      <c r="J73" s="89">
        <f t="shared" si="3"/>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8" customFormat="1" ht="20.25" customHeight="1" x14ac:dyDescent="0.25">
      <c r="A74" s="43"/>
      <c r="B74" s="66" t="s">
        <v>188</v>
      </c>
      <c r="C74" s="66"/>
      <c r="D74" s="66"/>
      <c r="E74" s="66"/>
      <c r="F74" s="38" t="s">
        <v>132</v>
      </c>
      <c r="G74" s="87">
        <v>21443.88</v>
      </c>
      <c r="H74" s="87">
        <f t="shared" si="2"/>
        <v>1786.99</v>
      </c>
      <c r="I74" s="65"/>
      <c r="J74" s="89">
        <f t="shared" si="3"/>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ht="20.25" customHeight="1" x14ac:dyDescent="0.25">
      <c r="A75" s="43"/>
      <c r="B75" s="160" t="s">
        <v>3</v>
      </c>
      <c r="C75" s="160"/>
      <c r="D75" s="160"/>
      <c r="E75" s="160"/>
      <c r="F75" s="45"/>
      <c r="G75" s="46"/>
      <c r="H75" s="47"/>
      <c r="I75" s="63"/>
      <c r="J75" s="49">
        <f>SUM(J63:J74)</f>
        <v>0</v>
      </c>
    </row>
    <row r="76" spans="1:67" x14ac:dyDescent="0.25">
      <c r="A76" s="52"/>
      <c r="B76" s="52"/>
      <c r="C76" s="52"/>
      <c r="D76" s="52"/>
      <c r="E76" s="52"/>
      <c r="F76" s="52"/>
      <c r="G76" s="52"/>
      <c r="H76" s="52"/>
      <c r="I76" s="52"/>
      <c r="J76" s="52"/>
    </row>
    <row r="77" spans="1:67" ht="32.25" customHeight="1" x14ac:dyDescent="0.25">
      <c r="A77" s="55"/>
      <c r="B77" s="156" t="s">
        <v>72</v>
      </c>
      <c r="C77" s="156"/>
      <c r="D77" s="156"/>
      <c r="E77" s="156"/>
      <c r="F77" s="100" t="s">
        <v>0</v>
      </c>
      <c r="G77" s="100" t="s">
        <v>112</v>
      </c>
      <c r="H77" s="100" t="s">
        <v>113</v>
      </c>
      <c r="I77" s="59" t="s">
        <v>114</v>
      </c>
      <c r="J77" s="111" t="s">
        <v>179</v>
      </c>
    </row>
    <row r="78" spans="1:67" ht="19.149999999999999" customHeight="1" x14ac:dyDescent="0.25">
      <c r="A78" s="43"/>
      <c r="B78" s="155" t="s">
        <v>167</v>
      </c>
      <c r="C78" s="155"/>
      <c r="D78" s="155"/>
      <c r="E78" s="155"/>
      <c r="F78" s="38" t="s">
        <v>73</v>
      </c>
      <c r="G78" s="87">
        <v>1271.04</v>
      </c>
      <c r="H78" s="87">
        <f>G78/6</f>
        <v>211.84</v>
      </c>
      <c r="I78" s="40"/>
      <c r="J78" s="89">
        <f>+H78*I78</f>
        <v>0</v>
      </c>
    </row>
    <row r="79" spans="1:67" ht="19.149999999999999" customHeight="1" x14ac:dyDescent="0.25">
      <c r="A79" s="43"/>
      <c r="B79" s="155" t="s">
        <v>168</v>
      </c>
      <c r="C79" s="155"/>
      <c r="D79" s="155"/>
      <c r="E79" s="155"/>
      <c r="F79" s="61" t="s">
        <v>73</v>
      </c>
      <c r="G79" s="87">
        <v>1331.29</v>
      </c>
      <c r="H79" s="87">
        <f>G79/6</f>
        <v>221.88166666666666</v>
      </c>
      <c r="I79" s="40"/>
      <c r="J79" s="89">
        <f>+H79*I79</f>
        <v>0</v>
      </c>
    </row>
    <row r="80" spans="1:67" ht="19.149999999999999" customHeight="1" x14ac:dyDescent="0.25">
      <c r="A80" s="43"/>
      <c r="B80" s="155" t="s">
        <v>190</v>
      </c>
      <c r="C80" s="155"/>
      <c r="D80" s="155"/>
      <c r="E80" s="155"/>
      <c r="F80" s="61" t="s">
        <v>73</v>
      </c>
      <c r="G80" s="87">
        <v>1419.42</v>
      </c>
      <c r="H80" s="87">
        <f>G80/6</f>
        <v>236.57000000000002</v>
      </c>
      <c r="I80" s="40"/>
      <c r="J80" s="89">
        <f>+H80*I80</f>
        <v>0</v>
      </c>
    </row>
    <row r="81" spans="1:10" ht="15.75" x14ac:dyDescent="0.25">
      <c r="A81" s="43"/>
      <c r="B81" s="160" t="s">
        <v>3</v>
      </c>
      <c r="C81" s="160"/>
      <c r="D81" s="160"/>
      <c r="E81" s="160"/>
      <c r="F81" s="45"/>
      <c r="G81" s="46"/>
      <c r="H81" s="47"/>
      <c r="I81" s="48"/>
      <c r="J81" s="49">
        <f>SUM(J78:J80)</f>
        <v>0</v>
      </c>
    </row>
    <row r="82" spans="1:10" ht="15" customHeight="1" x14ac:dyDescent="0.25">
      <c r="A82" s="52"/>
      <c r="B82" s="52"/>
      <c r="C82" s="52"/>
      <c r="D82" s="52"/>
      <c r="E82" s="52"/>
      <c r="F82" s="52"/>
      <c r="G82" s="52"/>
      <c r="H82" s="52"/>
      <c r="I82" s="52"/>
      <c r="J82" s="52"/>
    </row>
    <row r="83" spans="1:10" ht="36" customHeight="1" x14ac:dyDescent="0.25">
      <c r="A83" s="55"/>
      <c r="B83" s="156" t="s">
        <v>74</v>
      </c>
      <c r="C83" s="156"/>
      <c r="D83" s="156"/>
      <c r="E83" s="156"/>
      <c r="F83" s="100" t="s">
        <v>0</v>
      </c>
      <c r="G83" s="106" t="s">
        <v>112</v>
      </c>
      <c r="H83" s="106" t="s">
        <v>113</v>
      </c>
      <c r="I83" s="59" t="s">
        <v>114</v>
      </c>
      <c r="J83" s="111" t="s">
        <v>179</v>
      </c>
    </row>
    <row r="84" spans="1:10" ht="19.899999999999999" customHeight="1" x14ac:dyDescent="0.25">
      <c r="A84" s="43"/>
      <c r="B84" s="155" t="s">
        <v>163</v>
      </c>
      <c r="C84" s="155"/>
      <c r="D84" s="155"/>
      <c r="E84" s="155"/>
      <c r="F84" s="38" t="s">
        <v>75</v>
      </c>
      <c r="G84" s="87">
        <v>1136.52</v>
      </c>
      <c r="H84" s="87">
        <f>G84/6</f>
        <v>189.42</v>
      </c>
      <c r="I84" s="40"/>
      <c r="J84" s="121">
        <f>+H84*I84</f>
        <v>0</v>
      </c>
    </row>
    <row r="85" spans="1:10" ht="19.899999999999999" customHeight="1" x14ac:dyDescent="0.25">
      <c r="A85" s="43"/>
      <c r="B85" s="155" t="s">
        <v>164</v>
      </c>
      <c r="C85" s="155"/>
      <c r="D85" s="155"/>
      <c r="E85" s="155"/>
      <c r="F85" s="38" t="s">
        <v>75</v>
      </c>
      <c r="G85" s="87">
        <v>1190.4000000000001</v>
      </c>
      <c r="H85" s="87">
        <f>G85/6</f>
        <v>198.4</v>
      </c>
      <c r="I85" s="40"/>
      <c r="J85" s="121">
        <f t="shared" ref="J85:J89" si="4">+H85*I85</f>
        <v>0</v>
      </c>
    </row>
    <row r="86" spans="1:10" ht="19.899999999999999" customHeight="1" x14ac:dyDescent="0.25">
      <c r="A86" s="43"/>
      <c r="B86" s="155" t="s">
        <v>191</v>
      </c>
      <c r="C86" s="155"/>
      <c r="D86" s="155"/>
      <c r="E86" s="155"/>
      <c r="F86" s="38" t="s">
        <v>75</v>
      </c>
      <c r="G86" s="87">
        <v>1269.18</v>
      </c>
      <c r="H86" s="87">
        <f>G86/6</f>
        <v>211.53</v>
      </c>
      <c r="I86" s="40"/>
      <c r="J86" s="121">
        <f t="shared" si="4"/>
        <v>0</v>
      </c>
    </row>
    <row r="87" spans="1:10" ht="19.899999999999999" customHeight="1" x14ac:dyDescent="0.25">
      <c r="A87" s="43"/>
      <c r="B87" s="155" t="s">
        <v>165</v>
      </c>
      <c r="C87" s="155"/>
      <c r="D87" s="155"/>
      <c r="E87" s="155"/>
      <c r="F87" s="38" t="s">
        <v>76</v>
      </c>
      <c r="G87" s="87">
        <v>5114.88</v>
      </c>
      <c r="H87" s="87">
        <f>G87/18</f>
        <v>284.16000000000003</v>
      </c>
      <c r="I87" s="40"/>
      <c r="J87" s="121">
        <f t="shared" si="4"/>
        <v>0</v>
      </c>
    </row>
    <row r="88" spans="1:10" ht="19.899999999999999" customHeight="1" x14ac:dyDescent="0.25">
      <c r="A88" s="43"/>
      <c r="B88" s="155" t="s">
        <v>166</v>
      </c>
      <c r="C88" s="155"/>
      <c r="D88" s="155"/>
      <c r="E88" s="155"/>
      <c r="F88" s="61" t="s">
        <v>76</v>
      </c>
      <c r="G88" s="87">
        <v>5357.34</v>
      </c>
      <c r="H88" s="87">
        <f>G88/18</f>
        <v>297.63</v>
      </c>
      <c r="I88" s="40"/>
      <c r="J88" s="121">
        <f t="shared" si="4"/>
        <v>0</v>
      </c>
    </row>
    <row r="89" spans="1:10" ht="19.899999999999999" customHeight="1" x14ac:dyDescent="0.25">
      <c r="A89" s="43"/>
      <c r="B89" s="155" t="s">
        <v>192</v>
      </c>
      <c r="C89" s="155"/>
      <c r="D89" s="155"/>
      <c r="E89" s="155"/>
      <c r="F89" s="61" t="s">
        <v>76</v>
      </c>
      <c r="G89" s="87">
        <v>5711.94</v>
      </c>
      <c r="H89" s="87">
        <f>G89/18</f>
        <v>317.33</v>
      </c>
      <c r="I89" s="40"/>
      <c r="J89" s="121">
        <f t="shared" si="4"/>
        <v>0</v>
      </c>
    </row>
    <row r="90" spans="1:10" ht="15.75" x14ac:dyDescent="0.25">
      <c r="A90" s="43"/>
      <c r="B90" s="160" t="s">
        <v>3</v>
      </c>
      <c r="C90" s="160"/>
      <c r="D90" s="160"/>
      <c r="E90" s="160"/>
      <c r="F90" s="45"/>
      <c r="G90" s="46"/>
      <c r="H90" s="47"/>
      <c r="I90" s="48"/>
      <c r="J90" s="49">
        <f>SUM(J84:J89)</f>
        <v>0</v>
      </c>
    </row>
    <row r="91" spans="1:10" x14ac:dyDescent="0.25">
      <c r="A91" s="52"/>
      <c r="B91" s="52"/>
      <c r="C91" s="52"/>
      <c r="D91" s="52"/>
      <c r="E91" s="52"/>
      <c r="F91" s="52"/>
      <c r="G91" s="52"/>
      <c r="H91" s="52"/>
      <c r="I91" s="52"/>
      <c r="J91" s="52"/>
    </row>
    <row r="92" spans="1:10" ht="30" customHeight="1" x14ac:dyDescent="0.25">
      <c r="A92" s="55"/>
      <c r="B92" s="156" t="s">
        <v>83</v>
      </c>
      <c r="C92" s="156"/>
      <c r="D92" s="156"/>
      <c r="E92" s="156"/>
      <c r="F92" s="100" t="s">
        <v>0</v>
      </c>
      <c r="G92" s="100" t="s">
        <v>112</v>
      </c>
      <c r="H92" s="100" t="s">
        <v>113</v>
      </c>
      <c r="I92" s="59" t="s">
        <v>114</v>
      </c>
      <c r="J92" s="103" t="s">
        <v>179</v>
      </c>
    </row>
    <row r="93" spans="1:10" ht="19.149999999999999" customHeight="1" x14ac:dyDescent="0.25">
      <c r="A93" s="43"/>
      <c r="B93" s="155" t="s">
        <v>141</v>
      </c>
      <c r="C93" s="155"/>
      <c r="D93" s="155"/>
      <c r="E93" s="155"/>
      <c r="F93" s="38" t="s">
        <v>77</v>
      </c>
      <c r="G93" s="88">
        <v>1034.4000000000001</v>
      </c>
      <c r="H93" s="64">
        <f t="shared" ref="H93:H101" si="5">G93/12</f>
        <v>86.2</v>
      </c>
      <c r="I93" s="60"/>
      <c r="J93" s="89">
        <f>+H93*I93</f>
        <v>0</v>
      </c>
    </row>
    <row r="94" spans="1:10" ht="19.149999999999999" customHeight="1" x14ac:dyDescent="0.25">
      <c r="A94" s="43"/>
      <c r="B94" s="155" t="s">
        <v>142</v>
      </c>
      <c r="C94" s="155"/>
      <c r="D94" s="155"/>
      <c r="E94" s="155"/>
      <c r="F94" s="38" t="s">
        <v>77</v>
      </c>
      <c r="G94" s="88">
        <v>1083.48</v>
      </c>
      <c r="H94" s="64">
        <f t="shared" si="5"/>
        <v>90.29</v>
      </c>
      <c r="I94" s="60"/>
      <c r="J94" s="89">
        <f t="shared" ref="J94:J101" si="6">+H94*I94</f>
        <v>0</v>
      </c>
    </row>
    <row r="95" spans="1:10" ht="19.149999999999999" customHeight="1" x14ac:dyDescent="0.25">
      <c r="A95" s="43"/>
      <c r="B95" s="155" t="s">
        <v>195</v>
      </c>
      <c r="C95" s="155"/>
      <c r="D95" s="155"/>
      <c r="E95" s="155"/>
      <c r="F95" s="38" t="s">
        <v>77</v>
      </c>
      <c r="G95" s="88">
        <v>1155.1199999999999</v>
      </c>
      <c r="H95" s="64">
        <f t="shared" si="5"/>
        <v>96.259999999999991</v>
      </c>
      <c r="I95" s="60"/>
      <c r="J95" s="89">
        <f t="shared" si="6"/>
        <v>0</v>
      </c>
    </row>
    <row r="96" spans="1:10" ht="19.149999999999999" customHeight="1" x14ac:dyDescent="0.25">
      <c r="A96" s="43"/>
      <c r="B96" s="155" t="s">
        <v>143</v>
      </c>
      <c r="C96" s="155"/>
      <c r="D96" s="155"/>
      <c r="E96" s="155"/>
      <c r="F96" s="38" t="s">
        <v>78</v>
      </c>
      <c r="G96" s="88">
        <v>2533.08</v>
      </c>
      <c r="H96" s="64">
        <f t="shared" si="5"/>
        <v>211.09</v>
      </c>
      <c r="I96" s="60"/>
      <c r="J96" s="89">
        <f t="shared" si="6"/>
        <v>0</v>
      </c>
    </row>
    <row r="97" spans="1:10" ht="19.149999999999999" customHeight="1" x14ac:dyDescent="0.25">
      <c r="A97" s="43"/>
      <c r="B97" s="155" t="s">
        <v>144</v>
      </c>
      <c r="C97" s="155"/>
      <c r="D97" s="155"/>
      <c r="E97" s="155"/>
      <c r="F97" s="38" t="s">
        <v>78</v>
      </c>
      <c r="G97" s="88">
        <v>2653.2</v>
      </c>
      <c r="H97" s="64">
        <f t="shared" si="5"/>
        <v>221.1</v>
      </c>
      <c r="I97" s="60"/>
      <c r="J97" s="89">
        <f t="shared" si="6"/>
        <v>0</v>
      </c>
    </row>
    <row r="98" spans="1:10" ht="19.149999999999999" customHeight="1" x14ac:dyDescent="0.25">
      <c r="A98" s="43"/>
      <c r="B98" s="155" t="s">
        <v>194</v>
      </c>
      <c r="C98" s="155"/>
      <c r="D98" s="155"/>
      <c r="E98" s="155"/>
      <c r="F98" s="38" t="s">
        <v>78</v>
      </c>
      <c r="G98" s="88">
        <v>2828.76</v>
      </c>
      <c r="H98" s="64">
        <f t="shared" si="5"/>
        <v>235.73000000000002</v>
      </c>
      <c r="I98" s="60"/>
      <c r="J98" s="89">
        <f t="shared" si="6"/>
        <v>0</v>
      </c>
    </row>
    <row r="99" spans="1:10" ht="19.149999999999999" customHeight="1" x14ac:dyDescent="0.25">
      <c r="A99" s="43"/>
      <c r="B99" s="155" t="s">
        <v>145</v>
      </c>
      <c r="C99" s="155"/>
      <c r="D99" s="155"/>
      <c r="E99" s="155"/>
      <c r="F99" s="38" t="s">
        <v>79</v>
      </c>
      <c r="G99" s="88">
        <v>5092.32</v>
      </c>
      <c r="H99" s="64">
        <f t="shared" si="5"/>
        <v>424.35999999999996</v>
      </c>
      <c r="I99" s="60"/>
      <c r="J99" s="89">
        <f t="shared" si="6"/>
        <v>0</v>
      </c>
    </row>
    <row r="100" spans="1:10" ht="19.149999999999999" customHeight="1" x14ac:dyDescent="0.25">
      <c r="A100" s="43"/>
      <c r="B100" s="155" t="s">
        <v>146</v>
      </c>
      <c r="C100" s="155"/>
      <c r="D100" s="155"/>
      <c r="E100" s="155"/>
      <c r="F100" s="61" t="s">
        <v>79</v>
      </c>
      <c r="G100" s="90">
        <v>5333.6989999999996</v>
      </c>
      <c r="H100" s="64">
        <f t="shared" si="5"/>
        <v>444.47491666666662</v>
      </c>
      <c r="I100" s="60"/>
      <c r="J100" s="89">
        <f t="shared" si="6"/>
        <v>0</v>
      </c>
    </row>
    <row r="101" spans="1:10" ht="19.149999999999999" customHeight="1" x14ac:dyDescent="0.25">
      <c r="A101" s="43"/>
      <c r="B101" s="155" t="s">
        <v>193</v>
      </c>
      <c r="C101" s="155"/>
      <c r="D101" s="155"/>
      <c r="E101" s="155"/>
      <c r="F101" s="61" t="s">
        <v>79</v>
      </c>
      <c r="G101" s="90">
        <v>5686.8</v>
      </c>
      <c r="H101" s="64">
        <f t="shared" si="5"/>
        <v>473.90000000000003</v>
      </c>
      <c r="I101" s="60"/>
      <c r="J101" s="89">
        <f t="shared" si="6"/>
        <v>0</v>
      </c>
    </row>
    <row r="102" spans="1:10" ht="19.149999999999999" customHeight="1" x14ac:dyDescent="0.25">
      <c r="A102" s="43"/>
      <c r="B102" s="157"/>
      <c r="C102" s="158"/>
      <c r="D102" s="158"/>
      <c r="E102" s="159"/>
      <c r="F102" s="100" t="s">
        <v>0</v>
      </c>
      <c r="G102" s="100" t="s">
        <v>6</v>
      </c>
      <c r="H102" s="100" t="s">
        <v>5</v>
      </c>
      <c r="I102" s="103" t="s">
        <v>4</v>
      </c>
      <c r="J102" s="103" t="s">
        <v>178</v>
      </c>
    </row>
    <row r="103" spans="1:10" ht="19.149999999999999" customHeight="1" x14ac:dyDescent="0.25">
      <c r="A103" s="43"/>
      <c r="B103" s="155" t="s">
        <v>80</v>
      </c>
      <c r="C103" s="155"/>
      <c r="D103" s="155"/>
      <c r="E103" s="155"/>
      <c r="F103" s="38" t="s">
        <v>81</v>
      </c>
      <c r="G103" s="39" t="s">
        <v>36</v>
      </c>
      <c r="H103" s="40"/>
      <c r="I103" s="88">
        <v>123.51</v>
      </c>
      <c r="J103" s="89">
        <f>+H103*I103</f>
        <v>0</v>
      </c>
    </row>
    <row r="104" spans="1:10" ht="19.149999999999999" customHeight="1" x14ac:dyDescent="0.25">
      <c r="A104" s="43"/>
      <c r="B104" s="155" t="s">
        <v>82</v>
      </c>
      <c r="C104" s="155"/>
      <c r="D104" s="155"/>
      <c r="E104" s="155"/>
      <c r="F104" s="38" t="s">
        <v>115</v>
      </c>
      <c r="G104" s="39" t="s">
        <v>36</v>
      </c>
      <c r="H104" s="40"/>
      <c r="I104" s="88">
        <v>123.51</v>
      </c>
      <c r="J104" s="89">
        <f>+H104*I104</f>
        <v>0</v>
      </c>
    </row>
    <row r="105" spans="1:10" ht="19.149999999999999" customHeight="1" x14ac:dyDescent="0.25">
      <c r="A105" s="43"/>
      <c r="B105" s="160" t="s">
        <v>3</v>
      </c>
      <c r="C105" s="160"/>
      <c r="D105" s="160"/>
      <c r="E105" s="160"/>
      <c r="F105" s="45"/>
      <c r="G105" s="46"/>
      <c r="H105" s="58"/>
      <c r="I105" s="48"/>
      <c r="J105" s="49">
        <f>SUM(J93:J104)</f>
        <v>0</v>
      </c>
    </row>
    <row r="106" spans="1:10" x14ac:dyDescent="0.25">
      <c r="A106" s="52"/>
      <c r="B106" s="52"/>
      <c r="C106" s="52"/>
      <c r="D106" s="52"/>
      <c r="E106" s="52"/>
      <c r="F106" s="52"/>
      <c r="G106" s="52"/>
      <c r="H106" s="52"/>
      <c r="I106" s="52"/>
      <c r="J106" s="52"/>
    </row>
    <row r="107" spans="1:10" ht="32.25" customHeight="1" x14ac:dyDescent="0.25">
      <c r="A107" s="55"/>
      <c r="B107" s="156" t="s">
        <v>84</v>
      </c>
      <c r="C107" s="156"/>
      <c r="D107" s="156"/>
      <c r="E107" s="156"/>
      <c r="F107" s="100" t="s">
        <v>0</v>
      </c>
      <c r="G107" s="100" t="s">
        <v>112</v>
      </c>
      <c r="H107" s="100" t="s">
        <v>113</v>
      </c>
      <c r="I107" s="59" t="s">
        <v>114</v>
      </c>
      <c r="J107" s="103" t="s">
        <v>179</v>
      </c>
    </row>
    <row r="108" spans="1:10" ht="19.149999999999999" customHeight="1" x14ac:dyDescent="0.25">
      <c r="A108" s="43"/>
      <c r="B108" s="155" t="s">
        <v>147</v>
      </c>
      <c r="C108" s="155"/>
      <c r="D108" s="155"/>
      <c r="E108" s="155"/>
      <c r="F108" s="38" t="s">
        <v>85</v>
      </c>
      <c r="G108" s="88">
        <v>6864.12</v>
      </c>
      <c r="H108" s="64">
        <f t="shared" ref="H108:H116" si="7">G108/12</f>
        <v>572.01</v>
      </c>
      <c r="I108" s="60"/>
      <c r="J108" s="89">
        <f>+H108*I108</f>
        <v>0</v>
      </c>
    </row>
    <row r="109" spans="1:10" ht="19.149999999999999" customHeight="1" x14ac:dyDescent="0.25">
      <c r="A109" s="43"/>
      <c r="B109" s="155" t="s">
        <v>148</v>
      </c>
      <c r="C109" s="155"/>
      <c r="D109" s="155"/>
      <c r="E109" s="155"/>
      <c r="F109" s="38" t="s">
        <v>85</v>
      </c>
      <c r="G109" s="88">
        <v>7189.44</v>
      </c>
      <c r="H109" s="64">
        <f t="shared" si="7"/>
        <v>599.12</v>
      </c>
      <c r="I109" s="60"/>
      <c r="J109" s="89">
        <f t="shared" ref="J109:J116" si="8">+H109*I109</f>
        <v>0</v>
      </c>
    </row>
    <row r="110" spans="1:10" ht="19.149999999999999" customHeight="1" x14ac:dyDescent="0.25">
      <c r="A110" s="43"/>
      <c r="B110" s="155" t="s">
        <v>196</v>
      </c>
      <c r="C110" s="155"/>
      <c r="D110" s="155"/>
      <c r="E110" s="155"/>
      <c r="F110" s="38" t="s">
        <v>85</v>
      </c>
      <c r="G110" s="88">
        <v>7665.48</v>
      </c>
      <c r="H110" s="64">
        <f t="shared" si="7"/>
        <v>638.79</v>
      </c>
      <c r="I110" s="60"/>
      <c r="J110" s="89">
        <f t="shared" si="8"/>
        <v>0</v>
      </c>
    </row>
    <row r="111" spans="1:10" ht="19.149999999999999" customHeight="1" x14ac:dyDescent="0.25">
      <c r="A111" s="43"/>
      <c r="B111" s="155" t="s">
        <v>149</v>
      </c>
      <c r="C111" s="155"/>
      <c r="D111" s="155"/>
      <c r="E111" s="155"/>
      <c r="F111" s="38" t="s">
        <v>86</v>
      </c>
      <c r="G111" s="88">
        <v>10677.48</v>
      </c>
      <c r="H111" s="64">
        <f t="shared" si="7"/>
        <v>889.79</v>
      </c>
      <c r="I111" s="60"/>
      <c r="J111" s="89">
        <f t="shared" si="8"/>
        <v>0</v>
      </c>
    </row>
    <row r="112" spans="1:10" ht="19.149999999999999" customHeight="1" x14ac:dyDescent="0.25">
      <c r="A112" s="43"/>
      <c r="B112" s="155" t="s">
        <v>150</v>
      </c>
      <c r="C112" s="155"/>
      <c r="D112" s="155"/>
      <c r="E112" s="155"/>
      <c r="F112" s="38" t="s">
        <v>86</v>
      </c>
      <c r="G112" s="88">
        <v>11183.64</v>
      </c>
      <c r="H112" s="64">
        <f t="shared" si="7"/>
        <v>931.96999999999991</v>
      </c>
      <c r="I112" s="60"/>
      <c r="J112" s="89">
        <f t="shared" si="8"/>
        <v>0</v>
      </c>
    </row>
    <row r="113" spans="1:10" ht="19.149999999999999" customHeight="1" x14ac:dyDescent="0.25">
      <c r="A113" s="43"/>
      <c r="B113" s="155" t="s">
        <v>197</v>
      </c>
      <c r="C113" s="155"/>
      <c r="D113" s="155"/>
      <c r="E113" s="155"/>
      <c r="F113" s="38" t="s">
        <v>86</v>
      </c>
      <c r="G113" s="88">
        <v>11923.92</v>
      </c>
      <c r="H113" s="64">
        <f t="shared" si="7"/>
        <v>993.66</v>
      </c>
      <c r="I113" s="60"/>
      <c r="J113" s="89">
        <f t="shared" si="8"/>
        <v>0</v>
      </c>
    </row>
    <row r="114" spans="1:10" ht="19.149999999999999" customHeight="1" x14ac:dyDescent="0.25">
      <c r="A114" s="43"/>
      <c r="B114" s="155" t="s">
        <v>151</v>
      </c>
      <c r="C114" s="155"/>
      <c r="D114" s="155"/>
      <c r="E114" s="155"/>
      <c r="F114" s="38" t="s">
        <v>87</v>
      </c>
      <c r="G114" s="88">
        <v>18304.2</v>
      </c>
      <c r="H114" s="64">
        <f t="shared" si="7"/>
        <v>1525.3500000000001</v>
      </c>
      <c r="I114" s="60"/>
      <c r="J114" s="89">
        <f t="shared" si="8"/>
        <v>0</v>
      </c>
    </row>
    <row r="115" spans="1:10" ht="19.149999999999999" customHeight="1" x14ac:dyDescent="0.25">
      <c r="A115" s="43"/>
      <c r="B115" s="155" t="s">
        <v>152</v>
      </c>
      <c r="C115" s="155"/>
      <c r="D115" s="155"/>
      <c r="E115" s="155"/>
      <c r="F115" s="61" t="s">
        <v>87</v>
      </c>
      <c r="G115" s="90">
        <v>19171.8</v>
      </c>
      <c r="H115" s="64">
        <f t="shared" si="7"/>
        <v>1597.6499999999999</v>
      </c>
      <c r="I115" s="60"/>
      <c r="J115" s="89">
        <f t="shared" si="8"/>
        <v>0</v>
      </c>
    </row>
    <row r="116" spans="1:10" ht="19.149999999999999" customHeight="1" x14ac:dyDescent="0.25">
      <c r="A116" s="43"/>
      <c r="B116" s="155" t="s">
        <v>198</v>
      </c>
      <c r="C116" s="155"/>
      <c r="D116" s="155"/>
      <c r="E116" s="155"/>
      <c r="F116" s="61" t="s">
        <v>87</v>
      </c>
      <c r="G116" s="90">
        <v>20441.04</v>
      </c>
      <c r="H116" s="64">
        <f t="shared" si="7"/>
        <v>1703.42</v>
      </c>
      <c r="I116" s="60"/>
      <c r="J116" s="89">
        <f t="shared" si="8"/>
        <v>0</v>
      </c>
    </row>
    <row r="117" spans="1:10" ht="19.149999999999999" customHeight="1" x14ac:dyDescent="0.25">
      <c r="A117" s="43"/>
      <c r="B117" s="157"/>
      <c r="C117" s="158"/>
      <c r="D117" s="158"/>
      <c r="E117" s="159"/>
      <c r="F117" s="100" t="s">
        <v>0</v>
      </c>
      <c r="G117" s="100" t="s">
        <v>6</v>
      </c>
      <c r="H117" s="100" t="s">
        <v>5</v>
      </c>
      <c r="I117" s="103" t="s">
        <v>4</v>
      </c>
      <c r="J117" s="103" t="s">
        <v>178</v>
      </c>
    </row>
    <row r="118" spans="1:10" ht="19.149999999999999" customHeight="1" x14ac:dyDescent="0.25">
      <c r="A118" s="43"/>
      <c r="B118" s="155" t="s">
        <v>88</v>
      </c>
      <c r="C118" s="155"/>
      <c r="D118" s="155"/>
      <c r="E118" s="155"/>
      <c r="F118" s="38" t="s">
        <v>89</v>
      </c>
      <c r="G118" s="39" t="s">
        <v>36</v>
      </c>
      <c r="H118" s="40"/>
      <c r="I118" s="88">
        <v>84.38</v>
      </c>
      <c r="J118" s="89">
        <f t="shared" ref="J118:J142" si="9">+H118*I118</f>
        <v>0</v>
      </c>
    </row>
    <row r="119" spans="1:10" ht="19.149999999999999" customHeight="1" x14ac:dyDescent="0.25">
      <c r="A119" s="43"/>
      <c r="B119" s="155" t="s">
        <v>90</v>
      </c>
      <c r="C119" s="155"/>
      <c r="D119" s="155"/>
      <c r="E119" s="155"/>
      <c r="F119" s="38" t="s">
        <v>91</v>
      </c>
      <c r="G119" s="39" t="s">
        <v>36</v>
      </c>
      <c r="H119" s="40"/>
      <c r="I119" s="88">
        <v>84.38</v>
      </c>
      <c r="J119" s="89">
        <f t="shared" si="9"/>
        <v>0</v>
      </c>
    </row>
    <row r="120" spans="1:10" ht="31.5" x14ac:dyDescent="0.25">
      <c r="A120" s="43"/>
      <c r="B120" s="157"/>
      <c r="C120" s="158"/>
      <c r="D120" s="158"/>
      <c r="E120" s="159"/>
      <c r="F120" s="100" t="s">
        <v>0</v>
      </c>
      <c r="G120" s="100" t="s">
        <v>112</v>
      </c>
      <c r="H120" s="100" t="s">
        <v>113</v>
      </c>
      <c r="I120" s="59" t="s">
        <v>114</v>
      </c>
      <c r="J120" s="103" t="s">
        <v>179</v>
      </c>
    </row>
    <row r="121" spans="1:10" ht="19.149999999999999" customHeight="1" x14ac:dyDescent="0.25">
      <c r="A121" s="43"/>
      <c r="B121" s="155" t="s">
        <v>153</v>
      </c>
      <c r="C121" s="155"/>
      <c r="D121" s="155"/>
      <c r="E121" s="155"/>
      <c r="F121" s="38" t="s">
        <v>92</v>
      </c>
      <c r="G121" s="91">
        <v>1247.04</v>
      </c>
      <c r="H121" s="64">
        <f t="shared" ref="H121:H129" si="10">G121/12</f>
        <v>103.92</v>
      </c>
      <c r="I121" s="60"/>
      <c r="J121" s="89">
        <f>+H121*I121</f>
        <v>0</v>
      </c>
    </row>
    <row r="122" spans="1:10" ht="19.149999999999999" customHeight="1" x14ac:dyDescent="0.25">
      <c r="A122" s="43"/>
      <c r="B122" s="155" t="s">
        <v>154</v>
      </c>
      <c r="C122" s="155"/>
      <c r="D122" s="155"/>
      <c r="E122" s="155"/>
      <c r="F122" s="38" t="s">
        <v>92</v>
      </c>
      <c r="G122" s="91">
        <v>1306.2</v>
      </c>
      <c r="H122" s="64">
        <f t="shared" si="10"/>
        <v>108.85000000000001</v>
      </c>
      <c r="I122" s="60"/>
      <c r="J122" s="89">
        <f t="shared" ref="J122:J129" si="11">+H122*I122</f>
        <v>0</v>
      </c>
    </row>
    <row r="123" spans="1:10" ht="19.149999999999999" customHeight="1" x14ac:dyDescent="0.25">
      <c r="A123" s="43"/>
      <c r="B123" s="155" t="s">
        <v>199</v>
      </c>
      <c r="C123" s="155"/>
      <c r="D123" s="155"/>
      <c r="E123" s="155"/>
      <c r="F123" s="38" t="s">
        <v>92</v>
      </c>
      <c r="G123" s="91">
        <v>1392.6</v>
      </c>
      <c r="H123" s="64">
        <f t="shared" si="10"/>
        <v>116.05</v>
      </c>
      <c r="I123" s="60"/>
      <c r="J123" s="89">
        <f t="shared" si="11"/>
        <v>0</v>
      </c>
    </row>
    <row r="124" spans="1:10" ht="19.149999999999999" customHeight="1" x14ac:dyDescent="0.25">
      <c r="A124" s="43"/>
      <c r="B124" s="155" t="s">
        <v>155</v>
      </c>
      <c r="C124" s="155"/>
      <c r="D124" s="155"/>
      <c r="E124" s="155"/>
      <c r="F124" s="38" t="s">
        <v>93</v>
      </c>
      <c r="G124" s="91">
        <v>2494.1999999999998</v>
      </c>
      <c r="H124" s="64">
        <f t="shared" si="10"/>
        <v>207.85</v>
      </c>
      <c r="I124" s="60"/>
      <c r="J124" s="89">
        <f t="shared" si="11"/>
        <v>0</v>
      </c>
    </row>
    <row r="125" spans="1:10" ht="19.149999999999999" customHeight="1" x14ac:dyDescent="0.25">
      <c r="A125" s="43"/>
      <c r="B125" s="155" t="s">
        <v>156</v>
      </c>
      <c r="C125" s="155"/>
      <c r="D125" s="155"/>
      <c r="E125" s="155"/>
      <c r="F125" s="38" t="s">
        <v>93</v>
      </c>
      <c r="G125" s="91">
        <v>2612.4</v>
      </c>
      <c r="H125" s="64">
        <f t="shared" si="10"/>
        <v>217.70000000000002</v>
      </c>
      <c r="I125" s="60"/>
      <c r="J125" s="89">
        <f t="shared" si="11"/>
        <v>0</v>
      </c>
    </row>
    <row r="126" spans="1:10" ht="19.149999999999999" customHeight="1" x14ac:dyDescent="0.25">
      <c r="A126" s="43"/>
      <c r="B126" s="155" t="s">
        <v>200</v>
      </c>
      <c r="C126" s="155"/>
      <c r="D126" s="155"/>
      <c r="E126" s="155"/>
      <c r="F126" s="38" t="s">
        <v>93</v>
      </c>
      <c r="G126" s="91">
        <v>2785.32</v>
      </c>
      <c r="H126" s="64">
        <f t="shared" si="10"/>
        <v>232.11</v>
      </c>
      <c r="I126" s="60"/>
      <c r="J126" s="89">
        <f t="shared" si="11"/>
        <v>0</v>
      </c>
    </row>
    <row r="127" spans="1:10" ht="19.149999999999999" customHeight="1" x14ac:dyDescent="0.25">
      <c r="A127" s="43"/>
      <c r="B127" s="155" t="s">
        <v>157</v>
      </c>
      <c r="C127" s="155"/>
      <c r="D127" s="155"/>
      <c r="E127" s="155"/>
      <c r="F127" s="38" t="s">
        <v>94</v>
      </c>
      <c r="G127" s="91">
        <v>5487.24</v>
      </c>
      <c r="H127" s="64">
        <f t="shared" si="10"/>
        <v>457.27</v>
      </c>
      <c r="I127" s="60"/>
      <c r="J127" s="89">
        <f t="shared" si="11"/>
        <v>0</v>
      </c>
    </row>
    <row r="128" spans="1:10" ht="19.149999999999999" customHeight="1" x14ac:dyDescent="0.25">
      <c r="A128" s="43"/>
      <c r="B128" s="155" t="s">
        <v>158</v>
      </c>
      <c r="C128" s="155"/>
      <c r="D128" s="155"/>
      <c r="E128" s="155"/>
      <c r="F128" s="61" t="s">
        <v>94</v>
      </c>
      <c r="G128" s="92">
        <v>5747.28</v>
      </c>
      <c r="H128" s="64">
        <f t="shared" si="10"/>
        <v>478.94</v>
      </c>
      <c r="I128" s="60"/>
      <c r="J128" s="89">
        <f t="shared" si="11"/>
        <v>0</v>
      </c>
    </row>
    <row r="129" spans="1:10" ht="19.149999999999999" customHeight="1" x14ac:dyDescent="0.25">
      <c r="A129" s="43"/>
      <c r="B129" s="155" t="s">
        <v>201</v>
      </c>
      <c r="C129" s="155"/>
      <c r="D129" s="155"/>
      <c r="E129" s="155"/>
      <c r="F129" s="61" t="s">
        <v>94</v>
      </c>
      <c r="G129" s="92">
        <v>6127.8</v>
      </c>
      <c r="H129" s="64">
        <f t="shared" si="10"/>
        <v>510.65000000000003</v>
      </c>
      <c r="I129" s="60"/>
      <c r="J129" s="89">
        <f t="shared" si="11"/>
        <v>0</v>
      </c>
    </row>
    <row r="130" spans="1:10" ht="19.149999999999999" customHeight="1" x14ac:dyDescent="0.25">
      <c r="A130" s="43"/>
      <c r="B130" s="157"/>
      <c r="C130" s="158"/>
      <c r="D130" s="158"/>
      <c r="E130" s="159"/>
      <c r="F130" s="100" t="s">
        <v>0</v>
      </c>
      <c r="G130" s="100" t="s">
        <v>6</v>
      </c>
      <c r="H130" s="100" t="s">
        <v>5</v>
      </c>
      <c r="I130" s="103" t="s">
        <v>4</v>
      </c>
      <c r="J130" s="103" t="s">
        <v>178</v>
      </c>
    </row>
    <row r="131" spans="1:10" ht="19.149999999999999" customHeight="1" x14ac:dyDescent="0.25">
      <c r="A131" s="43"/>
      <c r="B131" s="155" t="s">
        <v>95</v>
      </c>
      <c r="C131" s="155"/>
      <c r="D131" s="155"/>
      <c r="E131" s="155"/>
      <c r="F131" s="38" t="s">
        <v>96</v>
      </c>
      <c r="G131" s="39" t="s">
        <v>36</v>
      </c>
      <c r="H131" s="40"/>
      <c r="I131" s="88">
        <v>91.97</v>
      </c>
      <c r="J131" s="89">
        <f t="shared" si="9"/>
        <v>0</v>
      </c>
    </row>
    <row r="132" spans="1:10" ht="19.149999999999999" customHeight="1" x14ac:dyDescent="0.25">
      <c r="A132" s="43"/>
      <c r="B132" s="155" t="s">
        <v>97</v>
      </c>
      <c r="C132" s="155"/>
      <c r="D132" s="155"/>
      <c r="E132" s="155"/>
      <c r="F132" s="38" t="s">
        <v>98</v>
      </c>
      <c r="G132" s="39" t="s">
        <v>36</v>
      </c>
      <c r="H132" s="40"/>
      <c r="I132" s="88">
        <v>91.97</v>
      </c>
      <c r="J132" s="89">
        <f t="shared" si="9"/>
        <v>0</v>
      </c>
    </row>
    <row r="133" spans="1:10" ht="31.5" x14ac:dyDescent="0.25">
      <c r="A133" s="43"/>
      <c r="B133" s="161"/>
      <c r="C133" s="162"/>
      <c r="D133" s="162"/>
      <c r="E133" s="163"/>
      <c r="F133" s="100" t="s">
        <v>0</v>
      </c>
      <c r="G133" s="100" t="s">
        <v>112</v>
      </c>
      <c r="H133" s="100" t="s">
        <v>113</v>
      </c>
      <c r="I133" s="59" t="s">
        <v>114</v>
      </c>
      <c r="J133" s="103" t="s">
        <v>179</v>
      </c>
    </row>
    <row r="134" spans="1:10" ht="19.149999999999999" customHeight="1" x14ac:dyDescent="0.25">
      <c r="A134" s="43"/>
      <c r="B134" s="155" t="s">
        <v>159</v>
      </c>
      <c r="C134" s="155"/>
      <c r="D134" s="155"/>
      <c r="E134" s="155"/>
      <c r="F134" s="38" t="s">
        <v>99</v>
      </c>
      <c r="G134" s="88">
        <v>2496</v>
      </c>
      <c r="H134" s="64">
        <f t="shared" ref="H134:H139" si="12">G134/12</f>
        <v>208</v>
      </c>
      <c r="I134" s="60"/>
      <c r="J134" s="89">
        <f>+H134*I134</f>
        <v>0</v>
      </c>
    </row>
    <row r="135" spans="1:10" ht="19.149999999999999" customHeight="1" x14ac:dyDescent="0.25">
      <c r="A135" s="43"/>
      <c r="B135" s="155" t="s">
        <v>160</v>
      </c>
      <c r="C135" s="155"/>
      <c r="D135" s="155"/>
      <c r="E135" s="155"/>
      <c r="F135" s="38" t="s">
        <v>99</v>
      </c>
      <c r="G135" s="88">
        <v>2614.3200000000002</v>
      </c>
      <c r="H135" s="64">
        <f t="shared" si="12"/>
        <v>217.86</v>
      </c>
      <c r="I135" s="60"/>
      <c r="J135" s="89">
        <f t="shared" ref="J135:J139" si="13">+H135*I135</f>
        <v>0</v>
      </c>
    </row>
    <row r="136" spans="1:10" ht="19.149999999999999" customHeight="1" x14ac:dyDescent="0.25">
      <c r="A136" s="43"/>
      <c r="B136" s="155" t="s">
        <v>202</v>
      </c>
      <c r="C136" s="155"/>
      <c r="D136" s="155"/>
      <c r="E136" s="155"/>
      <c r="F136" s="38" t="s">
        <v>99</v>
      </c>
      <c r="G136" s="88">
        <v>2787.36</v>
      </c>
      <c r="H136" s="64">
        <f t="shared" si="12"/>
        <v>232.28</v>
      </c>
      <c r="I136" s="60"/>
      <c r="J136" s="89">
        <f t="shared" si="13"/>
        <v>0</v>
      </c>
    </row>
    <row r="137" spans="1:10" ht="19.149999999999999" customHeight="1" x14ac:dyDescent="0.25">
      <c r="A137" s="43"/>
      <c r="B137" s="155" t="s">
        <v>161</v>
      </c>
      <c r="C137" s="155"/>
      <c r="D137" s="155"/>
      <c r="E137" s="155"/>
      <c r="F137" s="38" t="s">
        <v>100</v>
      </c>
      <c r="G137" s="88">
        <v>4991.88</v>
      </c>
      <c r="H137" s="64">
        <f t="shared" si="12"/>
        <v>415.99</v>
      </c>
      <c r="I137" s="60"/>
      <c r="J137" s="89">
        <f t="shared" si="13"/>
        <v>0</v>
      </c>
    </row>
    <row r="138" spans="1:10" ht="19.149999999999999" customHeight="1" x14ac:dyDescent="0.25">
      <c r="A138" s="43"/>
      <c r="B138" s="155" t="s">
        <v>162</v>
      </c>
      <c r="C138" s="155"/>
      <c r="D138" s="155"/>
      <c r="E138" s="155"/>
      <c r="F138" s="61" t="s">
        <v>100</v>
      </c>
      <c r="G138" s="90">
        <v>5228.5200000000004</v>
      </c>
      <c r="H138" s="64">
        <f t="shared" si="12"/>
        <v>435.71000000000004</v>
      </c>
      <c r="I138" s="60"/>
      <c r="J138" s="89">
        <f t="shared" si="13"/>
        <v>0</v>
      </c>
    </row>
    <row r="139" spans="1:10" ht="19.149999999999999" customHeight="1" x14ac:dyDescent="0.25">
      <c r="A139" s="43"/>
      <c r="B139" s="155" t="s">
        <v>203</v>
      </c>
      <c r="C139" s="155"/>
      <c r="D139" s="155"/>
      <c r="E139" s="155"/>
      <c r="F139" s="61" t="s">
        <v>100</v>
      </c>
      <c r="G139" s="90">
        <v>5574.6</v>
      </c>
      <c r="H139" s="64">
        <f t="shared" si="12"/>
        <v>464.55</v>
      </c>
      <c r="I139" s="60"/>
      <c r="J139" s="89">
        <f t="shared" si="13"/>
        <v>0</v>
      </c>
    </row>
    <row r="140" spans="1:10" ht="19.149999999999999" customHeight="1" x14ac:dyDescent="0.25">
      <c r="A140" s="43"/>
      <c r="B140" s="157"/>
      <c r="C140" s="158"/>
      <c r="D140" s="158"/>
      <c r="E140" s="159"/>
      <c r="F140" s="100" t="s">
        <v>0</v>
      </c>
      <c r="G140" s="100" t="s">
        <v>6</v>
      </c>
      <c r="H140" s="100" t="s">
        <v>5</v>
      </c>
      <c r="I140" s="103" t="s">
        <v>4</v>
      </c>
      <c r="J140" s="103" t="s">
        <v>178</v>
      </c>
    </row>
    <row r="141" spans="1:10" ht="19.149999999999999" customHeight="1" x14ac:dyDescent="0.25">
      <c r="A141" s="43"/>
      <c r="B141" s="155" t="s">
        <v>101</v>
      </c>
      <c r="C141" s="155"/>
      <c r="D141" s="155"/>
      <c r="E141" s="155"/>
      <c r="F141" s="38" t="s">
        <v>102</v>
      </c>
      <c r="G141" s="39" t="s">
        <v>36</v>
      </c>
      <c r="H141" s="40"/>
      <c r="I141" s="88">
        <v>138.06</v>
      </c>
      <c r="J141" s="89">
        <f t="shared" si="9"/>
        <v>0</v>
      </c>
    </row>
    <row r="142" spans="1:10" ht="19.149999999999999" customHeight="1" x14ac:dyDescent="0.25">
      <c r="A142" s="43"/>
      <c r="B142" s="155" t="s">
        <v>103</v>
      </c>
      <c r="C142" s="155"/>
      <c r="D142" s="155"/>
      <c r="E142" s="155"/>
      <c r="F142" s="38" t="s">
        <v>104</v>
      </c>
      <c r="G142" s="39" t="s">
        <v>36</v>
      </c>
      <c r="H142" s="40"/>
      <c r="I142" s="88">
        <v>138.06</v>
      </c>
      <c r="J142" s="89">
        <f t="shared" si="9"/>
        <v>0</v>
      </c>
    </row>
    <row r="143" spans="1:10" ht="19.149999999999999" customHeight="1" x14ac:dyDescent="0.25">
      <c r="A143" s="43"/>
      <c r="B143" s="160" t="s">
        <v>3</v>
      </c>
      <c r="C143" s="160"/>
      <c r="D143" s="160"/>
      <c r="E143" s="160"/>
      <c r="F143" s="45"/>
      <c r="G143" s="46"/>
      <c r="H143" s="47"/>
      <c r="I143" s="48"/>
      <c r="J143" s="49">
        <f>SUM(J108:J142)</f>
        <v>0</v>
      </c>
    </row>
    <row r="144" spans="1:10" ht="15.75" x14ac:dyDescent="0.25">
      <c r="A144" s="52"/>
      <c r="B144" s="68"/>
      <c r="C144" s="68"/>
      <c r="D144" s="68"/>
      <c r="E144" s="68"/>
      <c r="F144" s="69"/>
      <c r="G144" s="69"/>
      <c r="H144" s="70"/>
      <c r="I144" s="71"/>
      <c r="J144" s="72"/>
    </row>
    <row r="145" spans="1:67" ht="20.25" customHeight="1" x14ac:dyDescent="0.25">
      <c r="A145" s="55"/>
      <c r="B145" s="156" t="s">
        <v>110</v>
      </c>
      <c r="C145" s="156"/>
      <c r="D145" s="156"/>
      <c r="E145" s="156"/>
      <c r="F145" s="100" t="s">
        <v>0</v>
      </c>
      <c r="G145" s="100" t="s">
        <v>6</v>
      </c>
      <c r="H145" s="100" t="s">
        <v>5</v>
      </c>
      <c r="I145" s="103" t="s">
        <v>4</v>
      </c>
      <c r="J145" s="103" t="s">
        <v>178</v>
      </c>
    </row>
    <row r="146" spans="1:67" ht="19.149999999999999" customHeight="1" x14ac:dyDescent="0.25">
      <c r="A146" s="43"/>
      <c r="B146" s="155" t="s">
        <v>110</v>
      </c>
      <c r="C146" s="155"/>
      <c r="D146" s="155"/>
      <c r="E146" s="155"/>
      <c r="F146" s="38" t="s">
        <v>111</v>
      </c>
      <c r="G146" s="39" t="s">
        <v>36</v>
      </c>
      <c r="H146" s="40"/>
      <c r="I146" s="88">
        <v>205.65</v>
      </c>
      <c r="J146" s="89">
        <f>+H146*I146</f>
        <v>0</v>
      </c>
    </row>
    <row r="147" spans="1:67" ht="19.149999999999999" customHeight="1" x14ac:dyDescent="0.25">
      <c r="A147" s="43"/>
      <c r="B147" s="160" t="s">
        <v>3</v>
      </c>
      <c r="C147" s="160"/>
      <c r="D147" s="160"/>
      <c r="E147" s="160"/>
      <c r="F147" s="45"/>
      <c r="G147" s="46"/>
      <c r="H147" s="47"/>
      <c r="I147" s="48"/>
      <c r="J147" s="49">
        <f>SUM(J146:J146)</f>
        <v>0</v>
      </c>
    </row>
    <row r="148" spans="1:67" ht="19.149999999999999" customHeight="1" x14ac:dyDescent="0.25">
      <c r="A148" s="52"/>
      <c r="B148" s="68"/>
      <c r="C148" s="68"/>
      <c r="D148" s="68"/>
      <c r="E148" s="68"/>
      <c r="F148" s="69"/>
      <c r="G148" s="69"/>
      <c r="H148" s="70"/>
      <c r="I148" s="71"/>
      <c r="J148" s="72"/>
    </row>
    <row r="149" spans="1:67" ht="20.25" customHeight="1" x14ac:dyDescent="0.25">
      <c r="A149" s="55"/>
      <c r="B149" s="167" t="s">
        <v>116</v>
      </c>
      <c r="C149" s="168"/>
      <c r="D149" s="168"/>
      <c r="E149" s="169"/>
      <c r="F149" s="100" t="s">
        <v>0</v>
      </c>
      <c r="G149" s="100" t="s">
        <v>6</v>
      </c>
      <c r="H149" s="100" t="s">
        <v>5</v>
      </c>
      <c r="I149" s="103" t="s">
        <v>4</v>
      </c>
      <c r="J149" s="103" t="s">
        <v>178</v>
      </c>
    </row>
    <row r="150" spans="1:67" ht="19.149999999999999" customHeight="1" x14ac:dyDescent="0.25">
      <c r="A150" s="43"/>
      <c r="B150" s="157" t="s">
        <v>117</v>
      </c>
      <c r="C150" s="158"/>
      <c r="D150" s="158"/>
      <c r="E150" s="159"/>
      <c r="F150" s="38" t="s">
        <v>106</v>
      </c>
      <c r="G150" s="39" t="s">
        <v>36</v>
      </c>
      <c r="H150" s="40"/>
      <c r="I150" s="87">
        <v>78</v>
      </c>
      <c r="J150" s="89">
        <f>+H150*I150</f>
        <v>0</v>
      </c>
    </row>
    <row r="151" spans="1:67" ht="19.149999999999999" customHeight="1" x14ac:dyDescent="0.25">
      <c r="A151" s="43"/>
      <c r="B151" s="155" t="s">
        <v>118</v>
      </c>
      <c r="C151" s="155"/>
      <c r="D151" s="155"/>
      <c r="E151" s="155"/>
      <c r="F151" s="38" t="s">
        <v>107</v>
      </c>
      <c r="G151" s="39" t="s">
        <v>36</v>
      </c>
      <c r="H151" s="40"/>
      <c r="I151" s="88">
        <v>135.38</v>
      </c>
      <c r="J151" s="89">
        <f>+H151*I151</f>
        <v>0</v>
      </c>
    </row>
    <row r="152" spans="1:67" ht="19.149999999999999" customHeight="1" x14ac:dyDescent="0.25">
      <c r="A152" s="43"/>
      <c r="B152" s="160" t="s">
        <v>3</v>
      </c>
      <c r="C152" s="160"/>
      <c r="D152" s="160"/>
      <c r="E152" s="160"/>
      <c r="F152" s="45"/>
      <c r="G152" s="46"/>
      <c r="H152" s="47"/>
      <c r="I152" s="48"/>
      <c r="J152" s="49">
        <f>SUM(J150:J151)</f>
        <v>0</v>
      </c>
    </row>
    <row r="153" spans="1:67" x14ac:dyDescent="0.25">
      <c r="A153" s="52"/>
      <c r="B153" s="52"/>
      <c r="C153" s="52"/>
      <c r="D153" s="52"/>
      <c r="E153" s="52"/>
      <c r="F153" s="52"/>
      <c r="G153" s="52"/>
      <c r="H153" s="52"/>
      <c r="I153" s="52"/>
      <c r="J153" s="52"/>
    </row>
    <row r="154" spans="1:67" ht="20.25" customHeight="1" x14ac:dyDescent="0.25">
      <c r="A154" s="55"/>
      <c r="B154" s="156" t="s">
        <v>35</v>
      </c>
      <c r="C154" s="156"/>
      <c r="D154" s="156"/>
      <c r="E154" s="156"/>
      <c r="F154" s="100" t="s">
        <v>0</v>
      </c>
      <c r="G154" s="100" t="s">
        <v>6</v>
      </c>
      <c r="H154" s="100" t="s">
        <v>5</v>
      </c>
      <c r="I154" s="103" t="s">
        <v>4</v>
      </c>
      <c r="J154" s="103" t="s">
        <v>178</v>
      </c>
    </row>
    <row r="155" spans="1:67" ht="19.149999999999999" customHeight="1" x14ac:dyDescent="0.25">
      <c r="A155" s="43"/>
      <c r="B155" s="155" t="s">
        <v>35</v>
      </c>
      <c r="C155" s="155"/>
      <c r="D155" s="155"/>
      <c r="E155" s="155"/>
      <c r="F155" s="38" t="s">
        <v>108</v>
      </c>
      <c r="G155" s="39" t="s">
        <v>109</v>
      </c>
      <c r="H155" s="40"/>
      <c r="I155" s="88">
        <v>12.46</v>
      </c>
      <c r="J155" s="89">
        <f>+H155*I155</f>
        <v>0</v>
      </c>
    </row>
    <row r="156" spans="1:67" ht="19.149999999999999" customHeight="1" x14ac:dyDescent="0.25">
      <c r="A156" s="43"/>
      <c r="B156" s="160" t="s">
        <v>3</v>
      </c>
      <c r="C156" s="160"/>
      <c r="D156" s="160"/>
      <c r="E156" s="160"/>
      <c r="F156" s="45"/>
      <c r="G156" s="46"/>
      <c r="H156" s="47"/>
      <c r="I156" s="48"/>
      <c r="J156" s="49">
        <f>SUM(J155)</f>
        <v>0</v>
      </c>
    </row>
    <row r="157" spans="1:67" ht="16.5" customHeight="1" x14ac:dyDescent="0.25">
      <c r="A157" s="73"/>
      <c r="B157" s="165"/>
      <c r="C157" s="166"/>
      <c r="D157" s="166"/>
      <c r="E157" s="166"/>
      <c r="F157" s="166"/>
      <c r="G157" s="166"/>
      <c r="H157" s="166"/>
      <c r="I157" s="166"/>
      <c r="J157" s="166"/>
    </row>
    <row r="158" spans="1:67" s="8" customFormat="1" ht="21" customHeight="1" x14ac:dyDescent="0.25">
      <c r="A158" s="55"/>
      <c r="B158" s="164" t="s">
        <v>43</v>
      </c>
      <c r="C158" s="164"/>
      <c r="D158" s="164"/>
      <c r="E158" s="164"/>
      <c r="F158" s="102" t="s">
        <v>0</v>
      </c>
      <c r="G158" s="102" t="s">
        <v>6</v>
      </c>
      <c r="H158" s="100" t="s">
        <v>5</v>
      </c>
      <c r="I158" s="103" t="s">
        <v>4</v>
      </c>
      <c r="J158" s="57" t="s">
        <v>178</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row>
    <row r="159" spans="1:67" ht="22.5" customHeight="1" x14ac:dyDescent="0.25">
      <c r="A159" s="43"/>
      <c r="B159" s="187" t="s">
        <v>44</v>
      </c>
      <c r="C159" s="187"/>
      <c r="D159" s="187"/>
      <c r="E159" s="187"/>
      <c r="F159" s="67"/>
      <c r="G159" s="67"/>
      <c r="H159" s="40"/>
      <c r="I159" s="74"/>
      <c r="J159" s="89">
        <f>+H159*I159</f>
        <v>0</v>
      </c>
    </row>
    <row r="160" spans="1:67" ht="22.5" customHeight="1" x14ac:dyDescent="0.25">
      <c r="A160" s="43"/>
      <c r="B160" s="187" t="s">
        <v>44</v>
      </c>
      <c r="C160" s="187"/>
      <c r="D160" s="187"/>
      <c r="E160" s="187"/>
      <c r="F160" s="67"/>
      <c r="G160" s="67"/>
      <c r="H160" s="40"/>
      <c r="I160" s="74"/>
      <c r="J160" s="89">
        <f t="shared" ref="J160:J168" si="14">+H160*I160</f>
        <v>0</v>
      </c>
    </row>
    <row r="161" spans="1:10" ht="22.5" customHeight="1" x14ac:dyDescent="0.25">
      <c r="A161" s="43"/>
      <c r="B161" s="187" t="s">
        <v>44</v>
      </c>
      <c r="C161" s="187"/>
      <c r="D161" s="187"/>
      <c r="E161" s="187"/>
      <c r="F161" s="67"/>
      <c r="G161" s="67"/>
      <c r="H161" s="40"/>
      <c r="I161" s="74"/>
      <c r="J161" s="89">
        <f t="shared" si="14"/>
        <v>0</v>
      </c>
    </row>
    <row r="162" spans="1:10" ht="22.5" customHeight="1" x14ac:dyDescent="0.25">
      <c r="A162" s="43"/>
      <c r="B162" s="187" t="s">
        <v>44</v>
      </c>
      <c r="C162" s="187"/>
      <c r="D162" s="187"/>
      <c r="E162" s="187"/>
      <c r="F162" s="67"/>
      <c r="G162" s="67"/>
      <c r="H162" s="40"/>
      <c r="I162" s="74"/>
      <c r="J162" s="89">
        <f t="shared" si="14"/>
        <v>0</v>
      </c>
    </row>
    <row r="163" spans="1:10" ht="22.5" customHeight="1" x14ac:dyDescent="0.25">
      <c r="A163" s="43"/>
      <c r="B163" s="187" t="s">
        <v>44</v>
      </c>
      <c r="C163" s="187"/>
      <c r="D163" s="187"/>
      <c r="E163" s="187"/>
      <c r="F163" s="67"/>
      <c r="G163" s="67"/>
      <c r="H163" s="40"/>
      <c r="I163" s="74"/>
      <c r="J163" s="89">
        <f t="shared" si="14"/>
        <v>0</v>
      </c>
    </row>
    <row r="164" spans="1:10" ht="22.5" customHeight="1" x14ac:dyDescent="0.25">
      <c r="A164" s="43"/>
      <c r="B164" s="187" t="s">
        <v>44</v>
      </c>
      <c r="C164" s="187"/>
      <c r="D164" s="187"/>
      <c r="E164" s="187"/>
      <c r="F164" s="67"/>
      <c r="G164" s="67"/>
      <c r="H164" s="40"/>
      <c r="I164" s="74"/>
      <c r="J164" s="89">
        <f t="shared" si="14"/>
        <v>0</v>
      </c>
    </row>
    <row r="165" spans="1:10" ht="22.5" customHeight="1" x14ac:dyDescent="0.25">
      <c r="A165" s="43"/>
      <c r="B165" s="187" t="s">
        <v>44</v>
      </c>
      <c r="C165" s="187"/>
      <c r="D165" s="187"/>
      <c r="E165" s="187"/>
      <c r="F165" s="67"/>
      <c r="G165" s="67"/>
      <c r="H165" s="40"/>
      <c r="I165" s="74"/>
      <c r="J165" s="89">
        <f t="shared" si="14"/>
        <v>0</v>
      </c>
    </row>
    <row r="166" spans="1:10" ht="22.5" customHeight="1" x14ac:dyDescent="0.25">
      <c r="A166" s="43"/>
      <c r="B166" s="187" t="s">
        <v>44</v>
      </c>
      <c r="C166" s="187"/>
      <c r="D166" s="187"/>
      <c r="E166" s="187"/>
      <c r="F166" s="67"/>
      <c r="G166" s="67"/>
      <c r="H166" s="40"/>
      <c r="I166" s="74"/>
      <c r="J166" s="89">
        <f t="shared" si="14"/>
        <v>0</v>
      </c>
    </row>
    <row r="167" spans="1:10" ht="22.5" customHeight="1" x14ac:dyDescent="0.25">
      <c r="A167" s="43"/>
      <c r="B167" s="187" t="s">
        <v>44</v>
      </c>
      <c r="C167" s="187"/>
      <c r="D167" s="187"/>
      <c r="E167" s="187"/>
      <c r="F167" s="67"/>
      <c r="G167" s="67"/>
      <c r="H167" s="40"/>
      <c r="I167" s="74"/>
      <c r="J167" s="89">
        <f t="shared" si="14"/>
        <v>0</v>
      </c>
    </row>
    <row r="168" spans="1:10" ht="22.5" customHeight="1" x14ac:dyDescent="0.25">
      <c r="A168" s="43"/>
      <c r="B168" s="187" t="s">
        <v>44</v>
      </c>
      <c r="C168" s="187"/>
      <c r="D168" s="187"/>
      <c r="E168" s="187"/>
      <c r="F168" s="67"/>
      <c r="G168" s="67"/>
      <c r="H168" s="40"/>
      <c r="I168" s="74"/>
      <c r="J168" s="89">
        <f t="shared" si="14"/>
        <v>0</v>
      </c>
    </row>
    <row r="169" spans="1:10" ht="20.25" customHeight="1" x14ac:dyDescent="0.25">
      <c r="A169" s="43"/>
      <c r="B169" s="188" t="s">
        <v>3</v>
      </c>
      <c r="C169" s="188"/>
      <c r="D169" s="188"/>
      <c r="E169" s="188"/>
      <c r="F169" s="45"/>
      <c r="G169" s="46"/>
      <c r="H169" s="75"/>
      <c r="I169" s="48"/>
      <c r="J169" s="49">
        <f>SUM(J159:J168)</f>
        <v>0</v>
      </c>
    </row>
    <row r="170" spans="1:10" x14ac:dyDescent="0.25">
      <c r="A170" s="52"/>
      <c r="B170" s="52"/>
      <c r="C170" s="52"/>
      <c r="D170" s="52"/>
      <c r="E170" s="52"/>
      <c r="F170" s="52"/>
      <c r="G170" s="52"/>
      <c r="H170" s="52"/>
      <c r="I170" s="52"/>
      <c r="J170" s="52"/>
    </row>
    <row r="171" spans="1:10" x14ac:dyDescent="0.25">
      <c r="A171" s="52"/>
      <c r="B171" s="52"/>
      <c r="C171" s="52"/>
      <c r="D171" s="52"/>
      <c r="E171" s="52"/>
      <c r="F171" s="52"/>
      <c r="G171" s="52"/>
      <c r="H171" s="52"/>
      <c r="I171" s="52"/>
      <c r="J171" s="52"/>
    </row>
    <row r="172" spans="1:10" s="2" customFormat="1" ht="23.25" customHeight="1" x14ac:dyDescent="0.25">
      <c r="A172" s="76"/>
      <c r="B172" s="186" t="s">
        <v>180</v>
      </c>
      <c r="C172" s="186"/>
      <c r="D172" s="186"/>
      <c r="E172" s="186"/>
      <c r="F172" s="186"/>
      <c r="G172" s="186"/>
      <c r="H172" s="186"/>
      <c r="I172" s="186"/>
      <c r="J172" s="77">
        <f>+J22+J29+J33+J37+J41+J46+J60+J75+J81+J90+J105+J143+J147+J152+J156+J169</f>
        <v>0</v>
      </c>
    </row>
    <row r="173" spans="1:10" x14ac:dyDescent="0.25">
      <c r="A173" s="52"/>
      <c r="B173" s="52"/>
      <c r="C173" s="52"/>
      <c r="D173" s="52"/>
      <c r="E173" s="52"/>
      <c r="F173" s="52"/>
      <c r="G173" s="52"/>
      <c r="H173" s="52"/>
      <c r="I173" s="52"/>
      <c r="J173" s="52"/>
    </row>
    <row r="174" spans="1:10" s="3" customFormat="1" ht="19.5" customHeight="1" thickBot="1" x14ac:dyDescent="0.3">
      <c r="A174" s="185" t="s">
        <v>22</v>
      </c>
      <c r="B174" s="185"/>
      <c r="C174" s="185"/>
      <c r="D174" s="185"/>
      <c r="E174" s="185"/>
      <c r="F174" s="185"/>
      <c r="G174" s="185"/>
      <c r="H174" s="185"/>
      <c r="I174" s="78"/>
      <c r="J174" s="78"/>
    </row>
    <row r="175" spans="1:10" x14ac:dyDescent="0.25">
      <c r="A175" s="189"/>
      <c r="B175" s="190"/>
      <c r="C175" s="191"/>
      <c r="D175" s="191"/>
      <c r="E175" s="191"/>
      <c r="F175" s="191"/>
      <c r="G175" s="191"/>
      <c r="H175" s="191"/>
      <c r="I175" s="191"/>
      <c r="J175" s="192"/>
    </row>
    <row r="176" spans="1:10" x14ac:dyDescent="0.25">
      <c r="A176" s="189"/>
      <c r="B176" s="193"/>
      <c r="C176" s="194"/>
      <c r="D176" s="194"/>
      <c r="E176" s="194"/>
      <c r="F176" s="194"/>
      <c r="G176" s="194"/>
      <c r="H176" s="194"/>
      <c r="I176" s="194"/>
      <c r="J176" s="195"/>
    </row>
    <row r="177" spans="1:10" x14ac:dyDescent="0.25">
      <c r="A177" s="189"/>
      <c r="B177" s="193"/>
      <c r="C177" s="194"/>
      <c r="D177" s="194"/>
      <c r="E177" s="194"/>
      <c r="F177" s="194"/>
      <c r="G177" s="194"/>
      <c r="H177" s="194"/>
      <c r="I177" s="194"/>
      <c r="J177" s="195"/>
    </row>
    <row r="178" spans="1:10" x14ac:dyDescent="0.25">
      <c r="A178" s="189"/>
      <c r="B178" s="193"/>
      <c r="C178" s="194"/>
      <c r="D178" s="194"/>
      <c r="E178" s="194"/>
      <c r="F178" s="194"/>
      <c r="G178" s="194"/>
      <c r="H178" s="194"/>
      <c r="I178" s="194"/>
      <c r="J178" s="195"/>
    </row>
    <row r="179" spans="1:10" x14ac:dyDescent="0.25">
      <c r="A179" s="189"/>
      <c r="B179" s="193"/>
      <c r="C179" s="194"/>
      <c r="D179" s="194"/>
      <c r="E179" s="194"/>
      <c r="F179" s="194"/>
      <c r="G179" s="194"/>
      <c r="H179" s="194"/>
      <c r="I179" s="194"/>
      <c r="J179" s="195"/>
    </row>
    <row r="180" spans="1:10" x14ac:dyDescent="0.25">
      <c r="A180" s="189"/>
      <c r="B180" s="193"/>
      <c r="C180" s="194"/>
      <c r="D180" s="194"/>
      <c r="E180" s="194"/>
      <c r="F180" s="194"/>
      <c r="G180" s="194"/>
      <c r="H180" s="194"/>
      <c r="I180" s="194"/>
      <c r="J180" s="195"/>
    </row>
    <row r="181" spans="1:10" x14ac:dyDescent="0.25">
      <c r="A181" s="189"/>
      <c r="B181" s="193"/>
      <c r="C181" s="194"/>
      <c r="D181" s="194"/>
      <c r="E181" s="194"/>
      <c r="F181" s="194"/>
      <c r="G181" s="194"/>
      <c r="H181" s="194"/>
      <c r="I181" s="194"/>
      <c r="J181" s="195"/>
    </row>
    <row r="182" spans="1:10" ht="15.75" thickBot="1" x14ac:dyDescent="0.3">
      <c r="A182" s="189"/>
      <c r="B182" s="196"/>
      <c r="C182" s="197"/>
      <c r="D182" s="197"/>
      <c r="E182" s="197"/>
      <c r="F182" s="197"/>
      <c r="G182" s="197"/>
      <c r="H182" s="197"/>
      <c r="I182" s="197"/>
      <c r="J182" s="198"/>
    </row>
    <row r="183" spans="1:10" x14ac:dyDescent="0.25">
      <c r="A183" s="52"/>
      <c r="B183" s="52"/>
      <c r="C183" s="52"/>
      <c r="D183" s="52"/>
      <c r="E183" s="52"/>
      <c r="F183" s="52"/>
      <c r="G183" s="52"/>
      <c r="H183" s="52"/>
      <c r="I183" s="52"/>
      <c r="J183" s="52"/>
    </row>
    <row r="184" spans="1:10" s="3" customFormat="1" ht="19.5" customHeight="1" thickBot="1" x14ac:dyDescent="0.3">
      <c r="A184" s="185" t="s">
        <v>2</v>
      </c>
      <c r="B184" s="185"/>
      <c r="C184" s="185"/>
      <c r="D184" s="185"/>
      <c r="E184" s="185"/>
      <c r="F184" s="185"/>
      <c r="G184" s="185"/>
      <c r="H184" s="185"/>
      <c r="I184" s="78"/>
      <c r="J184" s="78"/>
    </row>
    <row r="185" spans="1:10" ht="27" customHeight="1" x14ac:dyDescent="0.25">
      <c r="A185" s="189"/>
      <c r="B185" s="190"/>
      <c r="C185" s="191"/>
      <c r="D185" s="191"/>
      <c r="E185" s="191"/>
      <c r="F185" s="191"/>
      <c r="G185" s="191"/>
      <c r="H185" s="191"/>
      <c r="I185" s="191"/>
      <c r="J185" s="192"/>
    </row>
    <row r="186" spans="1:10" x14ac:dyDescent="0.25">
      <c r="A186" s="189"/>
      <c r="B186" s="193"/>
      <c r="C186" s="194"/>
      <c r="D186" s="194"/>
      <c r="E186" s="194"/>
      <c r="F186" s="194"/>
      <c r="G186" s="194"/>
      <c r="H186" s="194"/>
      <c r="I186" s="194"/>
      <c r="J186" s="195"/>
    </row>
    <row r="187" spans="1:10" x14ac:dyDescent="0.25">
      <c r="A187" s="189"/>
      <c r="B187" s="193"/>
      <c r="C187" s="194"/>
      <c r="D187" s="194"/>
      <c r="E187" s="194"/>
      <c r="F187" s="194"/>
      <c r="G187" s="194"/>
      <c r="H187" s="194"/>
      <c r="I187" s="194"/>
      <c r="J187" s="195"/>
    </row>
    <row r="188" spans="1:10" x14ac:dyDescent="0.25">
      <c r="A188" s="189"/>
      <c r="B188" s="193"/>
      <c r="C188" s="194"/>
      <c r="D188" s="194"/>
      <c r="E188" s="194"/>
      <c r="F188" s="194"/>
      <c r="G188" s="194"/>
      <c r="H188" s="194"/>
      <c r="I188" s="194"/>
      <c r="J188" s="195"/>
    </row>
    <row r="189" spans="1:10" x14ac:dyDescent="0.25">
      <c r="A189" s="189"/>
      <c r="B189" s="193"/>
      <c r="C189" s="194"/>
      <c r="D189" s="194"/>
      <c r="E189" s="194"/>
      <c r="F189" s="194"/>
      <c r="G189" s="194"/>
      <c r="H189" s="194"/>
      <c r="I189" s="194"/>
      <c r="J189" s="195"/>
    </row>
    <row r="190" spans="1:10" x14ac:dyDescent="0.25">
      <c r="A190" s="189"/>
      <c r="B190" s="193"/>
      <c r="C190" s="194"/>
      <c r="D190" s="194"/>
      <c r="E190" s="194"/>
      <c r="F190" s="194"/>
      <c r="G190" s="194"/>
      <c r="H190" s="194"/>
      <c r="I190" s="194"/>
      <c r="J190" s="195"/>
    </row>
    <row r="191" spans="1:10" x14ac:dyDescent="0.25">
      <c r="A191" s="189"/>
      <c r="B191" s="193"/>
      <c r="C191" s="194"/>
      <c r="D191" s="194"/>
      <c r="E191" s="194"/>
      <c r="F191" s="194"/>
      <c r="G191" s="194"/>
      <c r="H191" s="194"/>
      <c r="I191" s="194"/>
      <c r="J191" s="195"/>
    </row>
    <row r="192" spans="1:10" ht="15.75" thickBot="1" x14ac:dyDescent="0.3">
      <c r="A192" s="189"/>
      <c r="B192" s="196"/>
      <c r="C192" s="197"/>
      <c r="D192" s="197"/>
      <c r="E192" s="197"/>
      <c r="F192" s="197"/>
      <c r="G192" s="197"/>
      <c r="H192" s="197"/>
      <c r="I192" s="197"/>
      <c r="J192" s="198"/>
    </row>
    <row r="193" spans="1:10" ht="7.5" customHeight="1" x14ac:dyDescent="0.25"/>
    <row r="194" spans="1:10" ht="15.75" x14ac:dyDescent="0.25">
      <c r="A194" s="199" t="s">
        <v>23</v>
      </c>
      <c r="B194" s="200"/>
      <c r="C194" s="200"/>
      <c r="D194" s="200"/>
      <c r="E194" s="200"/>
      <c r="F194" s="200"/>
      <c r="G194" s="201"/>
      <c r="I194" s="202" t="s">
        <v>45</v>
      </c>
      <c r="J194" s="203"/>
    </row>
    <row r="195" spans="1:10" x14ac:dyDescent="0.25">
      <c r="A195" s="170" t="s">
        <v>1</v>
      </c>
      <c r="B195" s="171"/>
      <c r="C195" s="171"/>
      <c r="D195" s="171"/>
      <c r="E195" s="171"/>
      <c r="F195" s="171"/>
      <c r="G195" s="172"/>
      <c r="I195" s="179" t="s">
        <v>46</v>
      </c>
      <c r="J195" s="180"/>
    </row>
    <row r="196" spans="1:10" x14ac:dyDescent="0.25">
      <c r="A196" s="173"/>
      <c r="B196" s="174"/>
      <c r="C196" s="174"/>
      <c r="D196" s="174"/>
      <c r="E196" s="174"/>
      <c r="F196" s="174"/>
      <c r="G196" s="175"/>
      <c r="I196" s="181"/>
      <c r="J196" s="182"/>
    </row>
    <row r="197" spans="1:10" x14ac:dyDescent="0.25">
      <c r="A197" s="173"/>
      <c r="B197" s="174"/>
      <c r="C197" s="174"/>
      <c r="D197" s="174"/>
      <c r="E197" s="174"/>
      <c r="F197" s="174"/>
      <c r="G197" s="175"/>
      <c r="I197" s="181"/>
      <c r="J197" s="182"/>
    </row>
    <row r="198" spans="1:10" x14ac:dyDescent="0.25">
      <c r="A198" s="173"/>
      <c r="B198" s="174"/>
      <c r="C198" s="174"/>
      <c r="D198" s="174"/>
      <c r="E198" s="174"/>
      <c r="F198" s="174"/>
      <c r="G198" s="175"/>
      <c r="I198" s="181"/>
      <c r="J198" s="182"/>
    </row>
    <row r="199" spans="1:10" x14ac:dyDescent="0.25">
      <c r="A199" s="173"/>
      <c r="B199" s="174"/>
      <c r="C199" s="174"/>
      <c r="D199" s="174"/>
      <c r="E199" s="174"/>
      <c r="F199" s="174"/>
      <c r="G199" s="175"/>
      <c r="I199" s="181"/>
      <c r="J199" s="182"/>
    </row>
    <row r="200" spans="1:10" x14ac:dyDescent="0.25">
      <c r="A200" s="173"/>
      <c r="B200" s="174"/>
      <c r="C200" s="174"/>
      <c r="D200" s="174"/>
      <c r="E200" s="174"/>
      <c r="F200" s="174"/>
      <c r="G200" s="175"/>
      <c r="I200" s="181"/>
      <c r="J200" s="182"/>
    </row>
    <row r="201" spans="1:10" x14ac:dyDescent="0.25">
      <c r="A201" s="173"/>
      <c r="B201" s="174"/>
      <c r="C201" s="174"/>
      <c r="D201" s="174"/>
      <c r="E201" s="174"/>
      <c r="F201" s="174"/>
      <c r="G201" s="175"/>
      <c r="I201" s="181"/>
      <c r="J201" s="182"/>
    </row>
    <row r="202" spans="1:10" x14ac:dyDescent="0.25">
      <c r="A202" s="176"/>
      <c r="B202" s="177"/>
      <c r="C202" s="177"/>
      <c r="D202" s="177"/>
      <c r="E202" s="177"/>
      <c r="F202" s="177"/>
      <c r="G202" s="178"/>
      <c r="I202" s="183"/>
      <c r="J202" s="184"/>
    </row>
  </sheetData>
  <sheetProtection algorithmName="SHA-512" hashValue="9F1ksqQbpxzFR+UZrM0JH7/8CjN9roDYrWl2XFVtcjQ7HZEM9jujZx9m2vBF//1S3wxMJrZ2vt3Jc1C2JxhMng==" saltValue="GXhEbUbHQU1hVnWy/aFitA==" spinCount="100000" sheet="1" objects="1" scenarios="1"/>
  <mergeCells count="161">
    <mergeCell ref="A195:G202"/>
    <mergeCell ref="I195:J202"/>
    <mergeCell ref="B185:J192"/>
    <mergeCell ref="A194:G194"/>
    <mergeCell ref="I194:J194"/>
    <mergeCell ref="A174:H174"/>
    <mergeCell ref="A175:A182"/>
    <mergeCell ref="B175:J182"/>
    <mergeCell ref="A184:H184"/>
    <mergeCell ref="A185:A192"/>
    <mergeCell ref="B168:E168"/>
    <mergeCell ref="B169:E169"/>
    <mergeCell ref="B162:E162"/>
    <mergeCell ref="B163:E163"/>
    <mergeCell ref="B164:E164"/>
    <mergeCell ref="B165:E165"/>
    <mergeCell ref="B166:E166"/>
    <mergeCell ref="B167:E167"/>
    <mergeCell ref="B172:I172"/>
    <mergeCell ref="B156:E156"/>
    <mergeCell ref="B158:E158"/>
    <mergeCell ref="B159:E159"/>
    <mergeCell ref="B160:E160"/>
    <mergeCell ref="B161:E161"/>
    <mergeCell ref="B150:E150"/>
    <mergeCell ref="B151:E151"/>
    <mergeCell ref="B152:E152"/>
    <mergeCell ref="B154:E154"/>
    <mergeCell ref="B155:E155"/>
    <mergeCell ref="B157:J157"/>
    <mergeCell ref="B145:E145"/>
    <mergeCell ref="B146:E146"/>
    <mergeCell ref="B147:E147"/>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20:E120"/>
    <mergeCell ref="B107:E107"/>
    <mergeCell ref="B108:E108"/>
    <mergeCell ref="B109:E109"/>
    <mergeCell ref="B110:E110"/>
    <mergeCell ref="B111:E111"/>
    <mergeCell ref="B112:E112"/>
    <mergeCell ref="B101:E101"/>
    <mergeCell ref="B102:E102"/>
    <mergeCell ref="B103:E103"/>
    <mergeCell ref="B104:E104"/>
    <mergeCell ref="B105:E105"/>
    <mergeCell ref="B94:E94"/>
    <mergeCell ref="B95:E95"/>
    <mergeCell ref="B96:E96"/>
    <mergeCell ref="B98:E98"/>
    <mergeCell ref="B99:E99"/>
    <mergeCell ref="B100:E100"/>
    <mergeCell ref="B87:E87"/>
    <mergeCell ref="B88:E88"/>
    <mergeCell ref="B89:E89"/>
    <mergeCell ref="B92:E92"/>
    <mergeCell ref="B93:E93"/>
    <mergeCell ref="B90:E90"/>
    <mergeCell ref="B97:E97"/>
    <mergeCell ref="B79:E79"/>
    <mergeCell ref="B80:E80"/>
    <mergeCell ref="B81:E81"/>
    <mergeCell ref="B84:E84"/>
    <mergeCell ref="B86:E86"/>
    <mergeCell ref="B72:E72"/>
    <mergeCell ref="B77:E77"/>
    <mergeCell ref="B78:E78"/>
    <mergeCell ref="B75:E75"/>
    <mergeCell ref="B83:E83"/>
    <mergeCell ref="B85:E85"/>
    <mergeCell ref="B65:E65"/>
    <mergeCell ref="B67:E67"/>
    <mergeCell ref="B68:E68"/>
    <mergeCell ref="B69:E69"/>
    <mergeCell ref="B70:E70"/>
    <mergeCell ref="B71:E71"/>
    <mergeCell ref="B59:E59"/>
    <mergeCell ref="B60:E60"/>
    <mergeCell ref="B62:E62"/>
    <mergeCell ref="B63:E63"/>
    <mergeCell ref="B64:E64"/>
    <mergeCell ref="B66:E66"/>
    <mergeCell ref="B52:E52"/>
    <mergeCell ref="B53:E53"/>
    <mergeCell ref="B54:E54"/>
    <mergeCell ref="B55:E55"/>
    <mergeCell ref="B57:E57"/>
    <mergeCell ref="B58:E58"/>
    <mergeCell ref="B44:E44"/>
    <mergeCell ref="B45:E45"/>
    <mergeCell ref="B46:E46"/>
    <mergeCell ref="B48:E48"/>
    <mergeCell ref="B49:E49"/>
    <mergeCell ref="B50:E50"/>
    <mergeCell ref="B51:E51"/>
    <mergeCell ref="B56:E56"/>
    <mergeCell ref="B37:E37"/>
    <mergeCell ref="B39:E39"/>
    <mergeCell ref="B41:E41"/>
    <mergeCell ref="B43:E43"/>
    <mergeCell ref="B31:E31"/>
    <mergeCell ref="B32:E32"/>
    <mergeCell ref="B33:E33"/>
    <mergeCell ref="B35:E35"/>
    <mergeCell ref="B36:E36"/>
    <mergeCell ref="B40:E40"/>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FE225F25-8D43-492E-9495-043654A0556F}">
          <x14:formula1>
            <xm:f>Eenheden!$A$1:$A$9</xm:f>
          </x14:formula1>
          <xm:sqref>G155</xm:sqref>
        </x14:dataValidation>
        <x14:dataValidation type="list" allowBlank="1" showInputMessage="1" showErrorMessage="1" xr:uid="{CF5C954F-02B3-48BE-8E01-A08D19BB9C81}">
          <x14:formula1>
            <xm:f>Eenheden!$A$1:$A$8</xm:f>
          </x14:formula1>
          <xm:sqref>G159:G168</xm:sqref>
        </x14:dataValidation>
        <x14:dataValidation type="list" allowBlank="1" showInputMessage="1" showErrorMessage="1" xr:uid="{FDD67A60-A63F-4ABD-8A3F-A7A04D980DE6}">
          <x14:formula1>
            <xm:f>Eenheden!$A$1:$A$7</xm:f>
          </x14:formula1>
          <xm:sqref>G103:G104 G131:G132 G150:G151 G146 G141:G142 G118:G119</xm:sqref>
        </x14:dataValidation>
        <x14:dataValidation type="list" allowBlank="1" showInputMessage="1" showErrorMessage="1" xr:uid="{659C2E72-146B-432A-B914-150F0258E660}">
          <x14:formula1>
            <xm:f>Eenheden!$A$1:$A$6</xm:f>
          </x14:formula1>
          <xm:sqref>G25:G28 G32 G36 G40 G44:G45</xm:sqref>
        </x14:dataValidation>
        <x14:dataValidation type="list" allowBlank="1" showInputMessage="1" showErrorMessage="1" xr:uid="{BB8BA9B9-A26A-4E98-B710-E6EC85EC4A98}">
          <x14:formula1>
            <xm:f>Eenheden!$A$1:$A$5</xm:f>
          </x14:formula1>
          <xm:sqref>G21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A06A-3E4D-4281-B9E9-29575512BA3D}">
  <sheetPr>
    <pageSetUpPr fitToPage="1"/>
  </sheetPr>
  <dimension ref="A1:BO192"/>
  <sheetViews>
    <sheetView showGridLines="0" topLeftCell="A57" zoomScale="85" zoomScaleNormal="85" zoomScaleSheetLayoutView="85" workbookViewId="0">
      <selection activeCell="I71" sqref="I71"/>
    </sheetView>
  </sheetViews>
  <sheetFormatPr defaultColWidth="9.140625" defaultRowHeight="15" x14ac:dyDescent="0.25"/>
  <cols>
    <col min="2" max="2" width="25" customWidth="1"/>
    <col min="5" max="5" width="17" customWidth="1"/>
    <col min="6" max="6" width="12.28515625" customWidth="1"/>
    <col min="7" max="7" width="22.140625" customWidth="1"/>
    <col min="8" max="8" width="17.85546875" customWidth="1"/>
    <col min="9" max="9" width="24.5703125" customWidth="1"/>
    <col min="10" max="10" width="35.28515625" customWidth="1"/>
  </cols>
  <sheetData>
    <row r="1" spans="1:10" ht="21" x14ac:dyDescent="0.35">
      <c r="A1" s="13" t="s">
        <v>41</v>
      </c>
      <c r="B1" s="13"/>
      <c r="C1" s="13"/>
      <c r="D1" s="13"/>
      <c r="E1" s="13"/>
      <c r="F1" s="13"/>
      <c r="G1" s="13"/>
      <c r="H1" s="13"/>
      <c r="I1" s="205" t="s">
        <v>37</v>
      </c>
      <c r="J1" s="205"/>
    </row>
    <row r="4" spans="1:10" ht="15" customHeight="1" x14ac:dyDescent="0.25">
      <c r="A4" s="206" t="s">
        <v>42</v>
      </c>
      <c r="B4" s="206"/>
      <c r="C4" s="206"/>
      <c r="D4" s="206"/>
      <c r="E4" s="206"/>
      <c r="F4" s="206"/>
      <c r="G4" s="206"/>
      <c r="H4" s="206"/>
      <c r="I4" s="206"/>
      <c r="J4" s="206"/>
    </row>
    <row r="5" spans="1:10" x14ac:dyDescent="0.25">
      <c r="A5" s="206"/>
      <c r="B5" s="206"/>
      <c r="C5" s="206"/>
      <c r="D5" s="206"/>
      <c r="E5" s="206"/>
      <c r="F5" s="206"/>
      <c r="G5" s="206"/>
      <c r="H5" s="206"/>
      <c r="I5" s="206"/>
      <c r="J5" s="206"/>
    </row>
    <row r="6" spans="1:10" x14ac:dyDescent="0.25">
      <c r="A6" s="206"/>
      <c r="B6" s="206"/>
      <c r="C6" s="206"/>
      <c r="D6" s="206"/>
      <c r="E6" s="206"/>
      <c r="F6" s="206"/>
      <c r="G6" s="206"/>
      <c r="H6" s="206"/>
      <c r="I6" s="206"/>
      <c r="J6" s="206"/>
    </row>
    <row r="8" spans="1:10" ht="19.5" customHeight="1" x14ac:dyDescent="0.25">
      <c r="A8" s="213" t="s">
        <v>23</v>
      </c>
      <c r="B8" s="214"/>
      <c r="C8" s="214"/>
      <c r="D8" s="214"/>
      <c r="E8" s="214"/>
      <c r="F8" s="214"/>
      <c r="G8" s="214"/>
      <c r="H8" s="214"/>
      <c r="I8" s="214"/>
      <c r="J8" s="214"/>
    </row>
    <row r="9" spans="1:10" ht="19.5" customHeight="1" x14ac:dyDescent="0.25">
      <c r="A9" s="207" t="s">
        <v>12</v>
      </c>
      <c r="B9" s="208"/>
      <c r="C9" s="209" t="str">
        <f>IF(Totaalblad!C6=0," ",Totaalblad!C6)</f>
        <v xml:space="preserve"> </v>
      </c>
      <c r="D9" s="210"/>
      <c r="E9" s="210"/>
      <c r="F9" s="210"/>
      <c r="G9" s="210"/>
      <c r="H9" s="210"/>
      <c r="I9" s="210"/>
      <c r="J9" s="210"/>
    </row>
    <row r="10" spans="1:10" ht="19.5" customHeight="1" x14ac:dyDescent="0.25">
      <c r="A10" s="207" t="s">
        <v>10</v>
      </c>
      <c r="B10" s="208"/>
      <c r="C10" s="209" t="str">
        <f>IF(Totaalblad!C7=0," ",Totaalblad!C7)</f>
        <v xml:space="preserve"> </v>
      </c>
      <c r="D10" s="210"/>
      <c r="E10" s="210"/>
      <c r="F10" s="210"/>
      <c r="G10" s="210"/>
      <c r="H10" s="210"/>
      <c r="I10" s="210"/>
      <c r="J10" s="210"/>
    </row>
    <row r="11" spans="1:10" ht="19.5" customHeight="1" x14ac:dyDescent="0.25">
      <c r="A11" s="207" t="s">
        <v>9</v>
      </c>
      <c r="B11" s="208"/>
      <c r="C11" s="209" t="str">
        <f>IF(Totaalblad!C8=0," ",Totaalblad!C8)</f>
        <v xml:space="preserve"> </v>
      </c>
      <c r="D11" s="210"/>
      <c r="E11" s="210"/>
      <c r="F11" s="210"/>
      <c r="G11" s="210"/>
      <c r="H11" s="210"/>
      <c r="I11" s="210"/>
      <c r="J11" s="210"/>
    </row>
    <row r="12" spans="1:10" ht="19.5" customHeight="1" x14ac:dyDescent="0.25">
      <c r="A12" s="211" t="s">
        <v>24</v>
      </c>
      <c r="B12" s="212"/>
      <c r="C12" s="209" t="str">
        <f>IF(Totaalblad!C9=0," ",Totaalblad!C9)</f>
        <v xml:space="preserve"> </v>
      </c>
      <c r="D12" s="210"/>
      <c r="E12" s="210"/>
      <c r="F12" s="210"/>
      <c r="G12" s="210"/>
      <c r="H12" s="210"/>
      <c r="I12" s="210"/>
      <c r="J12" s="210"/>
    </row>
    <row r="13" spans="1:10" ht="19.5" customHeight="1" x14ac:dyDescent="0.25">
      <c r="A13" s="207" t="s">
        <v>8</v>
      </c>
      <c r="B13" s="208"/>
      <c r="C13" s="209" t="str">
        <f>IF(Totaalblad!C10=0," ",Totaalblad!C10)</f>
        <v xml:space="preserve"> </v>
      </c>
      <c r="D13" s="210"/>
      <c r="E13" s="210"/>
      <c r="F13" s="210"/>
      <c r="G13" s="210"/>
      <c r="H13" s="210"/>
      <c r="I13" s="210"/>
      <c r="J13" s="210"/>
    </row>
    <row r="14" spans="1:10" ht="19.5" customHeight="1" x14ac:dyDescent="0.25">
      <c r="A14" s="207" t="s">
        <v>7</v>
      </c>
      <c r="B14" s="208"/>
      <c r="C14" s="209" t="str">
        <f>IF(Totaalblad!C11=0," ",Totaalblad!C11)</f>
        <v xml:space="preserve"> </v>
      </c>
      <c r="D14" s="210"/>
      <c r="E14" s="210"/>
      <c r="F14" s="210"/>
      <c r="G14" s="210"/>
      <c r="H14" s="210"/>
      <c r="I14" s="210"/>
      <c r="J14" s="210"/>
    </row>
    <row r="15" spans="1:10" x14ac:dyDescent="0.25">
      <c r="C15" s="5"/>
      <c r="D15" s="5"/>
      <c r="E15" s="5"/>
      <c r="F15" s="5"/>
      <c r="G15" s="5"/>
      <c r="H15" s="5"/>
      <c r="I15" s="5"/>
      <c r="J15" s="5"/>
    </row>
    <row r="16" spans="1:10" s="2" customFormat="1" ht="24" customHeight="1" x14ac:dyDescent="0.25">
      <c r="A16" s="19"/>
      <c r="B16" s="19"/>
      <c r="C16" s="19"/>
      <c r="D16" s="19"/>
      <c r="E16" s="19"/>
      <c r="F16" s="19"/>
      <c r="G16" s="19"/>
      <c r="H16" s="19"/>
      <c r="I16" s="19"/>
      <c r="J16" s="20"/>
    </row>
    <row r="17" spans="1:67" s="7" customFormat="1" ht="33" customHeight="1" x14ac:dyDescent="0.25">
      <c r="A17" s="215" t="s">
        <v>177</v>
      </c>
      <c r="B17" s="215"/>
      <c r="C17" s="215"/>
      <c r="D17" s="215"/>
      <c r="E17" s="215"/>
      <c r="F17" s="215"/>
      <c r="G17" s="215"/>
      <c r="H17" s="215"/>
      <c r="I17" s="215"/>
      <c r="J17" s="21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25">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25">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25">
      <c r="A20" s="9"/>
      <c r="B20" s="216" t="s">
        <v>48</v>
      </c>
      <c r="C20" s="216"/>
      <c r="D20" s="216"/>
      <c r="E20" s="216"/>
      <c r="F20" s="10" t="s">
        <v>0</v>
      </c>
      <c r="G20" s="10" t="s">
        <v>6</v>
      </c>
      <c r="H20" s="101" t="s">
        <v>5</v>
      </c>
      <c r="I20" s="18" t="s">
        <v>4</v>
      </c>
      <c r="J20" s="12" t="s">
        <v>178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25">
      <c r="A21" s="43"/>
      <c r="B21" s="155" t="s">
        <v>49</v>
      </c>
      <c r="C21" s="155"/>
      <c r="D21" s="155"/>
      <c r="E21" s="155"/>
      <c r="F21" s="38" t="s">
        <v>50</v>
      </c>
      <c r="G21" s="39" t="s">
        <v>34</v>
      </c>
      <c r="H21" s="40"/>
      <c r="I21" s="87">
        <v>220.1</v>
      </c>
      <c r="J21" s="89">
        <f>+H21*I21</f>
        <v>0</v>
      </c>
    </row>
    <row r="22" spans="1:67" ht="20.25" customHeight="1" x14ac:dyDescent="0.25">
      <c r="A22" s="43"/>
      <c r="B22" s="160" t="s">
        <v>3</v>
      </c>
      <c r="C22" s="160"/>
      <c r="D22" s="160"/>
      <c r="E22" s="160"/>
      <c r="F22" s="45"/>
      <c r="G22" s="46"/>
      <c r="H22" s="47"/>
      <c r="I22" s="48"/>
      <c r="J22" s="49">
        <f>SUM(J21:J21)</f>
        <v>0</v>
      </c>
    </row>
    <row r="23" spans="1:67" x14ac:dyDescent="0.25">
      <c r="A23" s="50"/>
      <c r="B23" s="51"/>
      <c r="C23" s="52"/>
      <c r="D23" s="52"/>
      <c r="E23" s="52"/>
      <c r="F23" s="52"/>
      <c r="G23" s="53"/>
      <c r="H23" s="52"/>
      <c r="I23" s="54"/>
      <c r="J23" s="52"/>
    </row>
    <row r="24" spans="1:67" s="8" customFormat="1" ht="20.25" customHeight="1" x14ac:dyDescent="0.25">
      <c r="A24" s="55"/>
      <c r="B24" s="156" t="s">
        <v>27</v>
      </c>
      <c r="C24" s="156"/>
      <c r="D24" s="156"/>
      <c r="E24" s="156"/>
      <c r="F24" s="100" t="s">
        <v>0</v>
      </c>
      <c r="G24" s="100" t="s">
        <v>6</v>
      </c>
      <c r="H24" s="100" t="s">
        <v>5</v>
      </c>
      <c r="I24" s="103" t="s">
        <v>4</v>
      </c>
      <c r="J24" s="103" t="s">
        <v>178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25">
      <c r="A25" s="43"/>
      <c r="B25" s="155" t="s">
        <v>51</v>
      </c>
      <c r="C25" s="155"/>
      <c r="D25" s="155"/>
      <c r="E25" s="155"/>
      <c r="F25" s="38" t="s">
        <v>28</v>
      </c>
      <c r="G25" s="39" t="s">
        <v>34</v>
      </c>
      <c r="H25" s="40"/>
      <c r="I25" s="88">
        <v>243.96</v>
      </c>
      <c r="J25" s="8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25">
      <c r="A26" s="43"/>
      <c r="B26" s="155" t="s">
        <v>51</v>
      </c>
      <c r="C26" s="155"/>
      <c r="D26" s="155"/>
      <c r="E26" s="155"/>
      <c r="F26" s="38" t="s">
        <v>29</v>
      </c>
      <c r="G26" s="39" t="s">
        <v>52</v>
      </c>
      <c r="H26" s="40"/>
      <c r="I26" s="87">
        <v>58.39</v>
      </c>
      <c r="J26" s="8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25">
      <c r="A27" s="43"/>
      <c r="B27" s="155" t="s">
        <v>53</v>
      </c>
      <c r="C27" s="155"/>
      <c r="D27" s="155"/>
      <c r="E27" s="155"/>
      <c r="F27" s="38" t="s">
        <v>30</v>
      </c>
      <c r="G27" s="39" t="s">
        <v>34</v>
      </c>
      <c r="H27" s="40"/>
      <c r="I27" s="87">
        <v>347.05</v>
      </c>
      <c r="J27" s="8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25">
      <c r="A28" s="43"/>
      <c r="B28" s="155" t="s">
        <v>53</v>
      </c>
      <c r="C28" s="155"/>
      <c r="D28" s="155"/>
      <c r="E28" s="155"/>
      <c r="F28" s="38" t="s">
        <v>31</v>
      </c>
      <c r="G28" s="39" t="s">
        <v>52</v>
      </c>
      <c r="H28" s="40"/>
      <c r="I28" s="87">
        <v>87.96</v>
      </c>
      <c r="J28" s="8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25">
      <c r="A29" s="43"/>
      <c r="B29" s="160" t="s">
        <v>3</v>
      </c>
      <c r="C29" s="160"/>
      <c r="D29" s="160"/>
      <c r="E29" s="160"/>
      <c r="F29" s="45"/>
      <c r="G29" s="46"/>
      <c r="H29" s="58"/>
      <c r="I29" s="48"/>
      <c r="J29" s="49">
        <f>SUM(J25:J28)</f>
        <v>0</v>
      </c>
    </row>
    <row r="30" spans="1:67" x14ac:dyDescent="0.25">
      <c r="A30" s="52"/>
      <c r="B30" s="52"/>
      <c r="C30" s="52"/>
      <c r="D30" s="52"/>
      <c r="E30" s="52"/>
      <c r="F30" s="52"/>
      <c r="G30" s="52"/>
      <c r="H30" s="52"/>
      <c r="I30" s="52"/>
      <c r="J30" s="52"/>
    </row>
    <row r="31" spans="1:67" s="8" customFormat="1" ht="20.25" customHeight="1" x14ac:dyDescent="0.25">
      <c r="A31" s="55"/>
      <c r="B31" s="156" t="s">
        <v>32</v>
      </c>
      <c r="C31" s="156"/>
      <c r="D31" s="156"/>
      <c r="E31" s="156"/>
      <c r="F31" s="100" t="s">
        <v>0</v>
      </c>
      <c r="G31" s="100" t="s">
        <v>6</v>
      </c>
      <c r="H31" s="100" t="s">
        <v>5</v>
      </c>
      <c r="I31" s="103" t="s">
        <v>4</v>
      </c>
      <c r="J31" s="103" t="s">
        <v>178</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25">
      <c r="A32" s="43"/>
      <c r="B32" s="155" t="s">
        <v>32</v>
      </c>
      <c r="C32" s="155"/>
      <c r="D32" s="155"/>
      <c r="E32" s="155"/>
      <c r="F32" s="38" t="s">
        <v>33</v>
      </c>
      <c r="G32" s="39" t="s">
        <v>34</v>
      </c>
      <c r="H32" s="40"/>
      <c r="I32" s="88">
        <v>57.12</v>
      </c>
      <c r="J32" s="8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25">
      <c r="A33" s="43"/>
      <c r="B33" s="160" t="s">
        <v>3</v>
      </c>
      <c r="C33" s="160"/>
      <c r="D33" s="160"/>
      <c r="E33" s="160"/>
      <c r="F33" s="45"/>
      <c r="G33" s="46"/>
      <c r="H33" s="47"/>
      <c r="I33" s="48"/>
      <c r="J33" s="49">
        <f>SUM(J32:J32)</f>
        <v>0</v>
      </c>
    </row>
    <row r="34" spans="1:67" x14ac:dyDescent="0.25">
      <c r="A34" s="52"/>
      <c r="B34" s="52"/>
      <c r="C34" s="52"/>
      <c r="D34" s="52"/>
      <c r="E34" s="52"/>
      <c r="F34" s="52"/>
      <c r="G34" s="52"/>
      <c r="H34" s="52"/>
      <c r="I34" s="52"/>
      <c r="J34" s="52"/>
    </row>
    <row r="35" spans="1:67" s="8" customFormat="1" ht="20.25" customHeight="1" x14ac:dyDescent="0.25">
      <c r="A35" s="55"/>
      <c r="B35" s="156" t="s">
        <v>54</v>
      </c>
      <c r="C35" s="156"/>
      <c r="D35" s="156"/>
      <c r="E35" s="156"/>
      <c r="F35" s="100" t="s">
        <v>0</v>
      </c>
      <c r="G35" s="100" t="s">
        <v>6</v>
      </c>
      <c r="H35" s="100" t="s">
        <v>5</v>
      </c>
      <c r="I35" s="103" t="s">
        <v>4</v>
      </c>
      <c r="J35" s="103" t="s">
        <v>178</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25">
      <c r="A36" s="43"/>
      <c r="B36" s="155" t="s">
        <v>54</v>
      </c>
      <c r="C36" s="155"/>
      <c r="D36" s="155"/>
      <c r="E36" s="155"/>
      <c r="F36" s="38" t="s">
        <v>55</v>
      </c>
      <c r="G36" s="39" t="s">
        <v>34</v>
      </c>
      <c r="H36" s="40"/>
      <c r="I36" s="88">
        <v>121.1</v>
      </c>
      <c r="J36" s="8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25">
      <c r="A37" s="43"/>
      <c r="B37" s="160" t="s">
        <v>3</v>
      </c>
      <c r="C37" s="160"/>
      <c r="D37" s="160"/>
      <c r="E37" s="160"/>
      <c r="F37" s="45"/>
      <c r="G37" s="46"/>
      <c r="H37" s="58"/>
      <c r="I37" s="48"/>
      <c r="J37" s="49">
        <f>SUM(J36:J36)</f>
        <v>0</v>
      </c>
    </row>
    <row r="38" spans="1:67" x14ac:dyDescent="0.25">
      <c r="A38" s="52"/>
      <c r="B38" s="52"/>
      <c r="C38" s="52"/>
      <c r="D38" s="52"/>
      <c r="E38" s="52"/>
      <c r="F38" s="52"/>
      <c r="G38" s="52"/>
      <c r="H38" s="52"/>
      <c r="I38" s="52"/>
      <c r="J38" s="52"/>
    </row>
    <row r="39" spans="1:67" s="8" customFormat="1" ht="20.25" customHeight="1" x14ac:dyDescent="0.25">
      <c r="A39" s="55"/>
      <c r="B39" s="156" t="s">
        <v>56</v>
      </c>
      <c r="C39" s="156"/>
      <c r="D39" s="156"/>
      <c r="E39" s="156"/>
      <c r="F39" s="100" t="s">
        <v>0</v>
      </c>
      <c r="G39" s="100" t="s">
        <v>6</v>
      </c>
      <c r="H39" s="100" t="s">
        <v>5</v>
      </c>
      <c r="I39" s="103" t="s">
        <v>4</v>
      </c>
      <c r="J39" s="103" t="s">
        <v>178</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25">
      <c r="A40" s="43"/>
      <c r="B40" s="155" t="s">
        <v>56</v>
      </c>
      <c r="C40" s="155"/>
      <c r="D40" s="155"/>
      <c r="E40" s="155"/>
      <c r="F40" s="38" t="s">
        <v>57</v>
      </c>
      <c r="G40" s="39" t="s">
        <v>34</v>
      </c>
      <c r="H40" s="40"/>
      <c r="I40" s="88">
        <v>159.66</v>
      </c>
      <c r="J40" s="8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ht="20.25" customHeight="1" x14ac:dyDescent="0.25">
      <c r="A41" s="43"/>
      <c r="B41" s="160" t="s">
        <v>3</v>
      </c>
      <c r="C41" s="160"/>
      <c r="D41" s="160"/>
      <c r="E41" s="160"/>
      <c r="F41" s="45"/>
      <c r="G41" s="46"/>
      <c r="H41" s="58"/>
      <c r="I41" s="48"/>
      <c r="J41" s="49">
        <f>SUM(J40:J40)</f>
        <v>0</v>
      </c>
    </row>
    <row r="42" spans="1:67" x14ac:dyDescent="0.25">
      <c r="A42" s="52"/>
      <c r="B42" s="52"/>
      <c r="C42" s="52"/>
      <c r="D42" s="52"/>
      <c r="E42" s="52"/>
      <c r="F42" s="52"/>
      <c r="G42" s="52"/>
      <c r="H42" s="52"/>
      <c r="I42" s="52"/>
      <c r="J42" s="52"/>
    </row>
    <row r="43" spans="1:67" s="8" customFormat="1" ht="32.25" customHeight="1" x14ac:dyDescent="0.25">
      <c r="A43" s="55"/>
      <c r="B43" s="204" t="s">
        <v>58</v>
      </c>
      <c r="C43" s="204"/>
      <c r="D43" s="204"/>
      <c r="E43" s="204"/>
      <c r="F43" s="100" t="s">
        <v>0</v>
      </c>
      <c r="G43" s="100" t="s">
        <v>6</v>
      </c>
      <c r="H43" s="100" t="s">
        <v>5</v>
      </c>
      <c r="I43" s="103" t="s">
        <v>4</v>
      </c>
      <c r="J43" s="103" t="s">
        <v>178</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8" customFormat="1" ht="20.25" customHeight="1" x14ac:dyDescent="0.25">
      <c r="A44" s="43"/>
      <c r="B44" s="155" t="s">
        <v>59</v>
      </c>
      <c r="C44" s="155"/>
      <c r="D44" s="155"/>
      <c r="E44" s="155"/>
      <c r="F44" s="38" t="s">
        <v>60</v>
      </c>
      <c r="G44" s="39" t="s">
        <v>52</v>
      </c>
      <c r="H44" s="40"/>
      <c r="I44" s="87">
        <v>102.06</v>
      </c>
      <c r="J44" s="89">
        <f>+H44*I44</f>
        <v>0</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25">
      <c r="A45" s="43"/>
      <c r="B45" s="155" t="s">
        <v>61</v>
      </c>
      <c r="C45" s="155"/>
      <c r="D45" s="155"/>
      <c r="E45" s="155"/>
      <c r="F45" s="38" t="s">
        <v>62</v>
      </c>
      <c r="G45" s="39" t="s">
        <v>52</v>
      </c>
      <c r="H45" s="40"/>
      <c r="I45" s="87">
        <v>102.06</v>
      </c>
      <c r="J45" s="8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25">
      <c r="A46" s="43"/>
      <c r="B46" s="160" t="s">
        <v>3</v>
      </c>
      <c r="C46" s="160"/>
      <c r="D46" s="160"/>
      <c r="E46" s="160"/>
      <c r="F46" s="45"/>
      <c r="G46" s="46"/>
      <c r="H46" s="58"/>
      <c r="I46" s="48"/>
      <c r="J46" s="49">
        <f>SUM(J44:J45)</f>
        <v>0</v>
      </c>
    </row>
    <row r="47" spans="1:67" x14ac:dyDescent="0.25">
      <c r="A47" s="52"/>
      <c r="B47" s="52"/>
      <c r="C47" s="52"/>
      <c r="D47" s="52"/>
      <c r="E47" s="52"/>
      <c r="F47" s="52"/>
      <c r="G47" s="52"/>
      <c r="H47" s="52"/>
      <c r="I47" s="52"/>
      <c r="J47" s="52"/>
    </row>
    <row r="48" spans="1:67" s="8" customFormat="1" ht="32.25" customHeight="1" x14ac:dyDescent="0.25">
      <c r="A48" s="55"/>
      <c r="B48" s="156" t="s">
        <v>63</v>
      </c>
      <c r="C48" s="156"/>
      <c r="D48" s="156"/>
      <c r="E48" s="156"/>
      <c r="F48" s="100" t="s">
        <v>0</v>
      </c>
      <c r="G48" s="100" t="s">
        <v>112</v>
      </c>
      <c r="H48" s="100" t="s">
        <v>113</v>
      </c>
      <c r="I48" s="59" t="s">
        <v>114</v>
      </c>
      <c r="J48" s="103" t="s">
        <v>179</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25">
      <c r="A49" s="43"/>
      <c r="B49" s="155" t="s">
        <v>184</v>
      </c>
      <c r="C49" s="155"/>
      <c r="D49" s="155"/>
      <c r="E49" s="155"/>
      <c r="F49" s="38" t="s">
        <v>64</v>
      </c>
      <c r="G49" s="88">
        <v>4670.2</v>
      </c>
      <c r="H49" s="88">
        <f t="shared" ref="H49:H52" si="0">G49/10</f>
        <v>467.02</v>
      </c>
      <c r="I49" s="60"/>
      <c r="J49" s="89">
        <f t="shared" ref="J49:J52" si="1">+H49*I49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25">
      <c r="A50" s="43"/>
      <c r="B50" s="155" t="s">
        <v>183</v>
      </c>
      <c r="C50" s="155"/>
      <c r="D50" s="155"/>
      <c r="E50" s="155"/>
      <c r="F50" s="38" t="s">
        <v>66</v>
      </c>
      <c r="G50" s="88">
        <v>9340.4</v>
      </c>
      <c r="H50" s="88">
        <f t="shared" si="0"/>
        <v>934.04</v>
      </c>
      <c r="I50" s="60"/>
      <c r="J50" s="89">
        <f t="shared" si="1"/>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25">
      <c r="A51" s="43"/>
      <c r="B51" s="155" t="s">
        <v>182</v>
      </c>
      <c r="C51" s="155"/>
      <c r="D51" s="155"/>
      <c r="E51" s="155"/>
      <c r="F51" s="61" t="s">
        <v>67</v>
      </c>
      <c r="G51" s="88">
        <v>18680.8</v>
      </c>
      <c r="H51" s="88">
        <f t="shared" si="0"/>
        <v>1868.08</v>
      </c>
      <c r="I51" s="62"/>
      <c r="J51" s="8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25">
      <c r="A52" s="43"/>
      <c r="B52" s="155" t="s">
        <v>181</v>
      </c>
      <c r="C52" s="155"/>
      <c r="D52" s="155"/>
      <c r="E52" s="155"/>
      <c r="F52" s="61" t="s">
        <v>140</v>
      </c>
      <c r="G52" s="88">
        <v>28021.4</v>
      </c>
      <c r="H52" s="88">
        <f t="shared" si="0"/>
        <v>2802.1400000000003</v>
      </c>
      <c r="I52" s="62"/>
      <c r="J52" s="8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ht="20.25" customHeight="1" x14ac:dyDescent="0.25">
      <c r="A53" s="43"/>
      <c r="B53" s="160" t="s">
        <v>3</v>
      </c>
      <c r="C53" s="160"/>
      <c r="D53" s="160"/>
      <c r="E53" s="160"/>
      <c r="F53" s="45"/>
      <c r="G53" s="46"/>
      <c r="H53" s="47"/>
      <c r="I53" s="63"/>
      <c r="J53" s="49">
        <f>SUM(J49:J52)</f>
        <v>0</v>
      </c>
    </row>
    <row r="54" spans="1:67" x14ac:dyDescent="0.25">
      <c r="A54" s="52"/>
      <c r="B54" s="52"/>
      <c r="C54" s="52"/>
      <c r="D54" s="52"/>
      <c r="E54" s="52"/>
      <c r="F54" s="52"/>
      <c r="G54" s="52"/>
      <c r="H54" s="52"/>
      <c r="I54" s="52"/>
      <c r="J54" s="52"/>
    </row>
    <row r="55" spans="1:67" ht="38.25" customHeight="1" x14ac:dyDescent="0.25">
      <c r="A55" s="34"/>
      <c r="B55" s="217" t="s">
        <v>63</v>
      </c>
      <c r="C55" s="217"/>
      <c r="D55" s="217"/>
      <c r="E55" s="217"/>
      <c r="F55" s="104" t="s">
        <v>0</v>
      </c>
      <c r="G55" s="104" t="s">
        <v>112</v>
      </c>
      <c r="H55" s="30" t="s">
        <v>120</v>
      </c>
      <c r="I55" s="31" t="s">
        <v>204</v>
      </c>
      <c r="J55" s="104" t="s">
        <v>178</v>
      </c>
    </row>
    <row r="56" spans="1:67" ht="20.25" customHeight="1" x14ac:dyDescent="0.25">
      <c r="A56" s="33"/>
      <c r="B56" s="218" t="s">
        <v>220</v>
      </c>
      <c r="C56" s="218"/>
      <c r="D56" s="218"/>
      <c r="E56" s="218"/>
      <c r="F56" s="24" t="s">
        <v>64</v>
      </c>
      <c r="G56" s="88">
        <v>4670.2</v>
      </c>
      <c r="H56" s="88">
        <f>+G56/12</f>
        <v>389.18333333333334</v>
      </c>
      <c r="I56" s="21"/>
      <c r="J56" s="93">
        <f>+G56*I56</f>
        <v>0</v>
      </c>
    </row>
    <row r="57" spans="1:67" ht="20.25" customHeight="1" x14ac:dyDescent="0.25">
      <c r="A57" s="33"/>
      <c r="B57" s="218" t="s">
        <v>221</v>
      </c>
      <c r="C57" s="218"/>
      <c r="D57" s="218"/>
      <c r="E57" s="218"/>
      <c r="F57" s="24" t="s">
        <v>66</v>
      </c>
      <c r="G57" s="88">
        <v>9340.41</v>
      </c>
      <c r="H57" s="88">
        <f t="shared" ref="H57" si="2">+G57/12</f>
        <v>778.36749999999995</v>
      </c>
      <c r="I57" s="21"/>
      <c r="J57" s="93">
        <f t="shared" ref="J57:J59" si="3">+G57*I57</f>
        <v>0</v>
      </c>
    </row>
    <row r="58" spans="1:67" ht="20.25" customHeight="1" x14ac:dyDescent="0.25">
      <c r="A58" s="33"/>
      <c r="B58" s="218" t="s">
        <v>222</v>
      </c>
      <c r="C58" s="218"/>
      <c r="D58" s="218"/>
      <c r="E58" s="218"/>
      <c r="F58" s="24" t="s">
        <v>67</v>
      </c>
      <c r="G58" s="88">
        <v>18680.82</v>
      </c>
      <c r="H58" s="88">
        <f>+G58/12</f>
        <v>1556.7349999999999</v>
      </c>
      <c r="I58" s="21"/>
      <c r="J58" s="93">
        <f t="shared" si="3"/>
        <v>0</v>
      </c>
    </row>
    <row r="59" spans="1:67" ht="20.25" customHeight="1" x14ac:dyDescent="0.25">
      <c r="A59" s="33"/>
      <c r="B59" s="218" t="s">
        <v>223</v>
      </c>
      <c r="C59" s="218"/>
      <c r="D59" s="218"/>
      <c r="E59" s="218"/>
      <c r="F59" s="24" t="s">
        <v>140</v>
      </c>
      <c r="G59" s="88">
        <v>28021.41</v>
      </c>
      <c r="H59" s="88">
        <f>+G59/12</f>
        <v>2335.1174999999998</v>
      </c>
      <c r="I59" s="21"/>
      <c r="J59" s="93">
        <f t="shared" si="3"/>
        <v>0</v>
      </c>
    </row>
    <row r="60" spans="1:67" ht="20.25" customHeight="1" x14ac:dyDescent="0.25">
      <c r="A60" s="33"/>
      <c r="B60" s="220" t="s">
        <v>3</v>
      </c>
      <c r="C60" s="220"/>
      <c r="D60" s="220"/>
      <c r="E60" s="220"/>
      <c r="F60" s="35"/>
      <c r="G60" s="36"/>
      <c r="H60" s="6"/>
      <c r="I60" s="27"/>
      <c r="J60" s="37">
        <f>SUM(J56:J59)</f>
        <v>0</v>
      </c>
    </row>
    <row r="61" spans="1:67" ht="25.5" customHeight="1" x14ac:dyDescent="0.25">
      <c r="A61" s="52"/>
      <c r="B61" s="52"/>
      <c r="C61" s="52"/>
      <c r="D61" s="52"/>
      <c r="E61" s="52"/>
      <c r="F61" s="52"/>
      <c r="G61" s="52"/>
      <c r="H61" s="52"/>
      <c r="I61" s="52"/>
      <c r="J61" s="52"/>
    </row>
    <row r="62" spans="1:67" ht="36" customHeight="1" x14ac:dyDescent="0.25">
      <c r="A62" s="55"/>
      <c r="B62" s="156" t="s">
        <v>68</v>
      </c>
      <c r="C62" s="156"/>
      <c r="D62" s="156"/>
      <c r="E62" s="156"/>
      <c r="F62" s="100" t="s">
        <v>0</v>
      </c>
      <c r="G62" s="100" t="s">
        <v>112</v>
      </c>
      <c r="H62" s="100" t="s">
        <v>113</v>
      </c>
      <c r="I62" s="59" t="s">
        <v>114</v>
      </c>
      <c r="J62" s="103" t="s">
        <v>179</v>
      </c>
    </row>
    <row r="63" spans="1:67" ht="20.25" customHeight="1" x14ac:dyDescent="0.25">
      <c r="A63" s="43"/>
      <c r="B63" s="155" t="s">
        <v>185</v>
      </c>
      <c r="C63" s="155"/>
      <c r="D63" s="155"/>
      <c r="E63" s="155"/>
      <c r="F63" s="38" t="s">
        <v>69</v>
      </c>
      <c r="G63" s="88">
        <v>3961.92</v>
      </c>
      <c r="H63" s="64">
        <f t="shared" ref="H63:H66" si="4">G63/12</f>
        <v>330.16</v>
      </c>
      <c r="I63" s="60"/>
      <c r="J63" s="89">
        <f>+H63*I63</f>
        <v>0</v>
      </c>
    </row>
    <row r="64" spans="1:67" ht="20.25" customHeight="1" x14ac:dyDescent="0.25">
      <c r="A64" s="43"/>
      <c r="B64" s="155" t="s">
        <v>186</v>
      </c>
      <c r="C64" s="155"/>
      <c r="D64" s="155"/>
      <c r="E64" s="155"/>
      <c r="F64" s="38" t="s">
        <v>70</v>
      </c>
      <c r="G64" s="87">
        <v>10533.6</v>
      </c>
      <c r="H64" s="64">
        <f t="shared" si="4"/>
        <v>877.80000000000007</v>
      </c>
      <c r="I64" s="60"/>
      <c r="J64" s="89">
        <f t="shared" ref="J64:J66" si="5">+H64*I64</f>
        <v>0</v>
      </c>
    </row>
    <row r="65" spans="1:10" ht="20.25" customHeight="1" x14ac:dyDescent="0.25">
      <c r="A65" s="43"/>
      <c r="B65" s="155" t="s">
        <v>187</v>
      </c>
      <c r="C65" s="155"/>
      <c r="D65" s="155"/>
      <c r="E65" s="155"/>
      <c r="F65" s="38" t="s">
        <v>128</v>
      </c>
      <c r="G65" s="87">
        <v>7926.48</v>
      </c>
      <c r="H65" s="64">
        <f t="shared" si="4"/>
        <v>660.54</v>
      </c>
      <c r="I65" s="65"/>
      <c r="J65" s="89">
        <f t="shared" si="5"/>
        <v>0</v>
      </c>
    </row>
    <row r="66" spans="1:10" ht="20.25" customHeight="1" x14ac:dyDescent="0.25">
      <c r="A66" s="43"/>
      <c r="B66" s="66" t="s">
        <v>188</v>
      </c>
      <c r="C66" s="66"/>
      <c r="D66" s="66"/>
      <c r="E66" s="66"/>
      <c r="F66" s="38" t="s">
        <v>132</v>
      </c>
      <c r="G66" s="87">
        <v>21342.84</v>
      </c>
      <c r="H66" s="64">
        <f t="shared" si="4"/>
        <v>1778.57</v>
      </c>
      <c r="I66" s="65"/>
      <c r="J66" s="89">
        <f t="shared" si="5"/>
        <v>0</v>
      </c>
    </row>
    <row r="67" spans="1:10" ht="20.25" customHeight="1" x14ac:dyDescent="0.25">
      <c r="A67" s="43"/>
      <c r="B67" s="160" t="s">
        <v>3</v>
      </c>
      <c r="C67" s="160"/>
      <c r="D67" s="160"/>
      <c r="E67" s="160"/>
      <c r="F67" s="45"/>
      <c r="G67" s="46"/>
      <c r="H67" s="47"/>
      <c r="I67" s="63"/>
      <c r="J67" s="49">
        <f>SUM(J63:J66)</f>
        <v>0</v>
      </c>
    </row>
    <row r="68" spans="1:10" ht="21" customHeight="1" x14ac:dyDescent="0.25">
      <c r="A68" s="52"/>
      <c r="B68" s="52"/>
      <c r="C68" s="52"/>
      <c r="D68" s="52"/>
      <c r="E68" s="52"/>
      <c r="F68" s="52"/>
      <c r="G68" s="52"/>
      <c r="H68" s="52"/>
      <c r="I68" s="52"/>
      <c r="J68" s="52"/>
    </row>
    <row r="69" spans="1:10" ht="36.75" customHeight="1" x14ac:dyDescent="0.25">
      <c r="A69" s="29"/>
      <c r="B69" s="217" t="s">
        <v>68</v>
      </c>
      <c r="C69" s="217"/>
      <c r="D69" s="217"/>
      <c r="E69" s="217"/>
      <c r="F69" s="104" t="s">
        <v>0</v>
      </c>
      <c r="G69" s="104" t="s">
        <v>112</v>
      </c>
      <c r="H69" s="30" t="s">
        <v>120</v>
      </c>
      <c r="I69" s="31" t="s">
        <v>204</v>
      </c>
      <c r="J69" s="32" t="s">
        <v>178</v>
      </c>
    </row>
    <row r="70" spans="1:10" ht="20.25" customHeight="1" x14ac:dyDescent="0.25">
      <c r="A70" s="23"/>
      <c r="B70" s="218" t="s">
        <v>215</v>
      </c>
      <c r="C70" s="218"/>
      <c r="D70" s="218"/>
      <c r="E70" s="218"/>
      <c r="F70" s="24" t="s">
        <v>69</v>
      </c>
      <c r="G70" s="88">
        <v>3961.98</v>
      </c>
      <c r="H70" s="88">
        <f>+G70/12</f>
        <v>330.16500000000002</v>
      </c>
      <c r="I70" s="21"/>
      <c r="J70" s="94">
        <f>+G70*I70</f>
        <v>0</v>
      </c>
    </row>
    <row r="71" spans="1:10" ht="20.25" customHeight="1" x14ac:dyDescent="0.25">
      <c r="A71" s="23"/>
      <c r="B71" s="218" t="s">
        <v>216</v>
      </c>
      <c r="C71" s="218"/>
      <c r="D71" s="218"/>
      <c r="E71" s="218"/>
      <c r="F71" s="24" t="s">
        <v>70</v>
      </c>
      <c r="G71" s="88">
        <v>10533.58</v>
      </c>
      <c r="H71" s="88">
        <f t="shared" ref="H71" si="6">+G71/12</f>
        <v>877.79833333333329</v>
      </c>
      <c r="I71" s="21"/>
      <c r="J71" s="94">
        <f t="shared" ref="J71:J74" si="7">+G71*I71</f>
        <v>0</v>
      </c>
    </row>
    <row r="72" spans="1:10" ht="20.25" customHeight="1" x14ac:dyDescent="0.25">
      <c r="A72" s="23"/>
      <c r="B72" s="218" t="s">
        <v>217</v>
      </c>
      <c r="C72" s="218"/>
      <c r="D72" s="218"/>
      <c r="E72" s="218"/>
      <c r="F72" s="24" t="s">
        <v>71</v>
      </c>
      <c r="G72" s="87">
        <v>34156.335617999997</v>
      </c>
      <c r="H72" s="88">
        <f>+G72/12</f>
        <v>2846.3613014999996</v>
      </c>
      <c r="I72" s="21"/>
      <c r="J72" s="94">
        <f t="shared" si="7"/>
        <v>0</v>
      </c>
    </row>
    <row r="73" spans="1:10" ht="20.25" customHeight="1" x14ac:dyDescent="0.25">
      <c r="A73" s="23"/>
      <c r="B73" s="155" t="s">
        <v>218</v>
      </c>
      <c r="C73" s="155"/>
      <c r="D73" s="155"/>
      <c r="E73" s="155"/>
      <c r="F73" s="24" t="s">
        <v>128</v>
      </c>
      <c r="G73" s="88">
        <v>7926.44</v>
      </c>
      <c r="H73" s="88">
        <f t="shared" ref="H73:H74" si="8">+G73/12</f>
        <v>660.53666666666663</v>
      </c>
      <c r="I73" s="21"/>
      <c r="J73" s="94">
        <f t="shared" si="7"/>
        <v>0</v>
      </c>
    </row>
    <row r="74" spans="1:10" ht="20.25" customHeight="1" x14ac:dyDescent="0.25">
      <c r="A74" s="23"/>
      <c r="B74" s="155" t="s">
        <v>219</v>
      </c>
      <c r="C74" s="155"/>
      <c r="D74" s="155"/>
      <c r="E74" s="155"/>
      <c r="F74" s="24" t="s">
        <v>132</v>
      </c>
      <c r="G74" s="105">
        <v>21342.799999999999</v>
      </c>
      <c r="H74" s="88">
        <f t="shared" si="8"/>
        <v>1778.5666666666666</v>
      </c>
      <c r="I74" s="21"/>
      <c r="J74" s="94">
        <f t="shared" si="7"/>
        <v>0</v>
      </c>
    </row>
    <row r="75" spans="1:10" ht="20.25" customHeight="1" x14ac:dyDescent="0.25">
      <c r="A75" s="23"/>
      <c r="B75" s="219" t="s">
        <v>3</v>
      </c>
      <c r="C75" s="219"/>
      <c r="D75" s="219"/>
      <c r="E75" s="219"/>
      <c r="F75" s="25"/>
      <c r="G75" s="26"/>
      <c r="H75" s="6"/>
      <c r="I75" s="27"/>
      <c r="J75" s="28">
        <f>SUM(J70:J74)</f>
        <v>0</v>
      </c>
    </row>
    <row r="76" spans="1:10" ht="18.75" customHeight="1" x14ac:dyDescent="0.25">
      <c r="A76" s="52"/>
      <c r="B76" s="52"/>
      <c r="C76" s="52"/>
      <c r="D76" s="52"/>
      <c r="E76" s="52"/>
      <c r="F76" s="52"/>
      <c r="G76" s="52"/>
      <c r="H76" s="52"/>
      <c r="I76" s="52"/>
      <c r="J76" s="52"/>
    </row>
    <row r="77" spans="1:10" ht="32.25" customHeight="1" x14ac:dyDescent="0.25">
      <c r="A77" s="55"/>
      <c r="B77" s="156" t="s">
        <v>74</v>
      </c>
      <c r="C77" s="156"/>
      <c r="D77" s="156"/>
      <c r="E77" s="156"/>
      <c r="F77" s="100" t="s">
        <v>0</v>
      </c>
      <c r="G77" s="106" t="s">
        <v>6</v>
      </c>
      <c r="H77" s="106" t="s">
        <v>113</v>
      </c>
      <c r="I77" s="59" t="s">
        <v>114</v>
      </c>
      <c r="J77" s="107" t="s">
        <v>179</v>
      </c>
    </row>
    <row r="78" spans="1:10" ht="19.899999999999999" customHeight="1" x14ac:dyDescent="0.25">
      <c r="A78" s="43"/>
      <c r="B78" s="155" t="s">
        <v>191</v>
      </c>
      <c r="C78" s="155"/>
      <c r="D78" s="155"/>
      <c r="E78" s="155"/>
      <c r="F78" s="38" t="s">
        <v>75</v>
      </c>
      <c r="G78" s="88">
        <v>1257.3</v>
      </c>
      <c r="H78" s="64">
        <f>G78/6</f>
        <v>209.54999999999998</v>
      </c>
      <c r="I78" s="40"/>
      <c r="J78" s="89">
        <f>+H78*I78</f>
        <v>0</v>
      </c>
    </row>
    <row r="79" spans="1:10" ht="19.899999999999999" customHeight="1" x14ac:dyDescent="0.25">
      <c r="A79" s="43"/>
      <c r="B79" s="155" t="s">
        <v>192</v>
      </c>
      <c r="C79" s="155"/>
      <c r="D79" s="155"/>
      <c r="E79" s="155"/>
      <c r="F79" s="61" t="s">
        <v>76</v>
      </c>
      <c r="G79" s="95">
        <v>5658.48</v>
      </c>
      <c r="H79" s="64">
        <f>G79/18</f>
        <v>314.35999999999996</v>
      </c>
      <c r="I79" s="40"/>
      <c r="J79" s="89">
        <f>+H79*I79</f>
        <v>0</v>
      </c>
    </row>
    <row r="80" spans="1:10" ht="15.75" x14ac:dyDescent="0.25">
      <c r="A80" s="43"/>
      <c r="B80" s="160" t="s">
        <v>3</v>
      </c>
      <c r="C80" s="160"/>
      <c r="D80" s="160"/>
      <c r="E80" s="160"/>
      <c r="F80" s="45"/>
      <c r="G80" s="46"/>
      <c r="H80" s="47"/>
      <c r="I80" s="48"/>
      <c r="J80" s="49">
        <f>SUM(J78:J79)</f>
        <v>0</v>
      </c>
    </row>
    <row r="81" spans="1:10" x14ac:dyDescent="0.25">
      <c r="A81" s="52"/>
      <c r="B81" s="52"/>
      <c r="C81" s="52"/>
      <c r="D81" s="52"/>
      <c r="E81" s="52"/>
      <c r="F81" s="52"/>
      <c r="G81" s="52"/>
      <c r="H81" s="52"/>
      <c r="I81" s="52"/>
      <c r="J81" s="52"/>
    </row>
    <row r="82" spans="1:10" ht="30.75" customHeight="1" x14ac:dyDescent="0.25">
      <c r="A82" s="29"/>
      <c r="B82" s="217" t="s">
        <v>74</v>
      </c>
      <c r="C82" s="217"/>
      <c r="D82" s="217"/>
      <c r="E82" s="217"/>
      <c r="F82" s="104" t="s">
        <v>0</v>
      </c>
      <c r="G82" s="104" t="s">
        <v>112</v>
      </c>
      <c r="H82" s="30" t="s">
        <v>120</v>
      </c>
      <c r="I82" s="31" t="s">
        <v>204</v>
      </c>
      <c r="J82" s="32" t="s">
        <v>178</v>
      </c>
    </row>
    <row r="83" spans="1:10" ht="19.149999999999999" customHeight="1" x14ac:dyDescent="0.25">
      <c r="A83" s="23"/>
      <c r="B83" s="218" t="s">
        <v>213</v>
      </c>
      <c r="C83" s="218"/>
      <c r="D83" s="218"/>
      <c r="E83" s="218"/>
      <c r="F83" s="24" t="s">
        <v>75</v>
      </c>
      <c r="G83" s="96">
        <v>2514.5798360000003</v>
      </c>
      <c r="H83" s="97">
        <f t="shared" ref="H83:H84" si="9">+G83/12</f>
        <v>209.54831966666669</v>
      </c>
      <c r="I83" s="21"/>
      <c r="J83" s="94">
        <f>+G83*I83</f>
        <v>0</v>
      </c>
    </row>
    <row r="84" spans="1:10" ht="19.149999999999999" customHeight="1" x14ac:dyDescent="0.25">
      <c r="A84" s="23"/>
      <c r="B84" s="218" t="s">
        <v>214</v>
      </c>
      <c r="C84" s="218"/>
      <c r="D84" s="218"/>
      <c r="E84" s="218"/>
      <c r="F84" s="24" t="s">
        <v>76</v>
      </c>
      <c r="G84" s="96">
        <v>3772.2711100000001</v>
      </c>
      <c r="H84" s="97">
        <f t="shared" si="9"/>
        <v>314.35592583333334</v>
      </c>
      <c r="I84" s="22"/>
      <c r="J84" s="94">
        <f>+G84*I84</f>
        <v>0</v>
      </c>
    </row>
    <row r="85" spans="1:10" ht="19.149999999999999" customHeight="1" x14ac:dyDescent="0.25">
      <c r="A85" s="23"/>
      <c r="B85" s="219" t="s">
        <v>3</v>
      </c>
      <c r="C85" s="219"/>
      <c r="D85" s="219"/>
      <c r="E85" s="219"/>
      <c r="F85" s="25"/>
      <c r="G85" s="26"/>
      <c r="H85" s="6"/>
      <c r="I85" s="27"/>
      <c r="J85" s="28">
        <f>SUM(J83:J84)</f>
        <v>0</v>
      </c>
    </row>
    <row r="86" spans="1:10" ht="19.149999999999999" customHeight="1" x14ac:dyDescent="0.25">
      <c r="A86" s="52"/>
      <c r="B86" s="52"/>
      <c r="C86" s="52"/>
      <c r="D86" s="52"/>
      <c r="E86" s="52"/>
      <c r="F86" s="52"/>
      <c r="G86" s="52"/>
      <c r="H86" s="52"/>
      <c r="I86" s="52"/>
      <c r="J86" s="52"/>
    </row>
    <row r="87" spans="1:10" ht="34.5" customHeight="1" x14ac:dyDescent="0.25">
      <c r="A87" s="55"/>
      <c r="B87" s="156" t="s">
        <v>234</v>
      </c>
      <c r="C87" s="156"/>
      <c r="D87" s="156"/>
      <c r="E87" s="156"/>
      <c r="F87" s="100" t="s">
        <v>0</v>
      </c>
      <c r="G87" s="100" t="s">
        <v>112</v>
      </c>
      <c r="H87" s="100" t="s">
        <v>113</v>
      </c>
      <c r="I87" s="59" t="s">
        <v>114</v>
      </c>
      <c r="J87" s="103" t="s">
        <v>179</v>
      </c>
    </row>
    <row r="88" spans="1:10" ht="19.149999999999999" customHeight="1" x14ac:dyDescent="0.25">
      <c r="A88" s="43"/>
      <c r="B88" s="155" t="s">
        <v>195</v>
      </c>
      <c r="C88" s="155"/>
      <c r="D88" s="155"/>
      <c r="E88" s="155"/>
      <c r="F88" s="38" t="s">
        <v>77</v>
      </c>
      <c r="G88" s="88">
        <v>1144.32</v>
      </c>
      <c r="H88" s="64">
        <f t="shared" ref="H88:H90" si="10">G88/12</f>
        <v>95.36</v>
      </c>
      <c r="I88" s="60"/>
      <c r="J88" s="89">
        <f t="shared" ref="J88:J90" si="11">+H88*I88</f>
        <v>0</v>
      </c>
    </row>
    <row r="89" spans="1:10" ht="19.149999999999999" customHeight="1" x14ac:dyDescent="0.25">
      <c r="A89" s="43"/>
      <c r="B89" s="155" t="s">
        <v>194</v>
      </c>
      <c r="C89" s="155"/>
      <c r="D89" s="155"/>
      <c r="E89" s="155"/>
      <c r="F89" s="38" t="s">
        <v>78</v>
      </c>
      <c r="G89" s="88">
        <v>2802.24</v>
      </c>
      <c r="H89" s="64">
        <f t="shared" si="10"/>
        <v>233.51999999999998</v>
      </c>
      <c r="I89" s="60"/>
      <c r="J89" s="89">
        <f t="shared" si="11"/>
        <v>0</v>
      </c>
    </row>
    <row r="90" spans="1:10" ht="19.149999999999999" customHeight="1" x14ac:dyDescent="0.25">
      <c r="A90" s="43"/>
      <c r="B90" s="155" t="s">
        <v>193</v>
      </c>
      <c r="C90" s="155"/>
      <c r="D90" s="155"/>
      <c r="E90" s="155"/>
      <c r="F90" s="61" t="s">
        <v>79</v>
      </c>
      <c r="G90" s="90">
        <v>5633.4</v>
      </c>
      <c r="H90" s="64">
        <f t="shared" si="10"/>
        <v>469.45</v>
      </c>
      <c r="I90" s="60"/>
      <c r="J90" s="89">
        <f t="shared" si="11"/>
        <v>0</v>
      </c>
    </row>
    <row r="91" spans="1:10" ht="19.149999999999999" customHeight="1" x14ac:dyDescent="0.25">
      <c r="A91" s="43"/>
      <c r="B91" s="157"/>
      <c r="C91" s="158"/>
      <c r="D91" s="158"/>
      <c r="E91" s="159"/>
      <c r="F91" s="100" t="s">
        <v>0</v>
      </c>
      <c r="G91" s="100" t="s">
        <v>6</v>
      </c>
      <c r="H91" s="100" t="s">
        <v>5</v>
      </c>
      <c r="I91" s="103" t="s">
        <v>4</v>
      </c>
      <c r="J91" s="103" t="s">
        <v>178</v>
      </c>
    </row>
    <row r="92" spans="1:10" ht="19.149999999999999" customHeight="1" x14ac:dyDescent="0.25">
      <c r="A92" s="43"/>
      <c r="B92" s="155" t="s">
        <v>80</v>
      </c>
      <c r="C92" s="155"/>
      <c r="D92" s="155"/>
      <c r="E92" s="155"/>
      <c r="F92" s="38" t="s">
        <v>81</v>
      </c>
      <c r="G92" s="39" t="s">
        <v>36</v>
      </c>
      <c r="H92" s="40"/>
      <c r="I92" s="88">
        <v>123.51</v>
      </c>
      <c r="J92" s="89">
        <f>+H92*I92</f>
        <v>0</v>
      </c>
    </row>
    <row r="93" spans="1:10" ht="19.149999999999999" customHeight="1" x14ac:dyDescent="0.25">
      <c r="A93" s="43"/>
      <c r="B93" s="155" t="s">
        <v>82</v>
      </c>
      <c r="C93" s="155"/>
      <c r="D93" s="155"/>
      <c r="E93" s="155"/>
      <c r="F93" s="38" t="s">
        <v>115</v>
      </c>
      <c r="G93" s="39" t="s">
        <v>36</v>
      </c>
      <c r="H93" s="40"/>
      <c r="I93" s="88">
        <v>123.51</v>
      </c>
      <c r="J93" s="89">
        <f>+H93*I93</f>
        <v>0</v>
      </c>
    </row>
    <row r="94" spans="1:10" ht="19.149999999999999" customHeight="1" x14ac:dyDescent="0.25">
      <c r="A94" s="43"/>
      <c r="B94" s="160" t="s">
        <v>3</v>
      </c>
      <c r="C94" s="160"/>
      <c r="D94" s="160"/>
      <c r="E94" s="160"/>
      <c r="F94" s="45"/>
      <c r="G94" s="46"/>
      <c r="H94" s="58"/>
      <c r="I94" s="48"/>
      <c r="J94" s="49">
        <f>SUM(J88:J93)</f>
        <v>0</v>
      </c>
    </row>
    <row r="95" spans="1:10" ht="19.149999999999999" customHeight="1" x14ac:dyDescent="0.25">
      <c r="A95" s="52"/>
      <c r="B95" s="52"/>
      <c r="C95" s="52"/>
      <c r="D95" s="52"/>
      <c r="E95" s="52"/>
      <c r="F95" s="52"/>
      <c r="G95" s="52"/>
      <c r="H95" s="52"/>
      <c r="I95" s="52"/>
      <c r="J95" s="52"/>
    </row>
    <row r="96" spans="1:10" ht="31.5" customHeight="1" x14ac:dyDescent="0.25">
      <c r="A96" s="29"/>
      <c r="B96" s="217" t="s">
        <v>234</v>
      </c>
      <c r="C96" s="217"/>
      <c r="D96" s="217"/>
      <c r="E96" s="217"/>
      <c r="F96" s="104" t="s">
        <v>0</v>
      </c>
      <c r="G96" s="104" t="s">
        <v>112</v>
      </c>
      <c r="H96" s="30" t="s">
        <v>120</v>
      </c>
      <c r="I96" s="31" t="s">
        <v>204</v>
      </c>
      <c r="J96" s="32" t="s">
        <v>178</v>
      </c>
    </row>
    <row r="97" spans="1:10" ht="19.149999999999999" customHeight="1" x14ac:dyDescent="0.25">
      <c r="A97" s="23"/>
      <c r="B97" s="218" t="s">
        <v>210</v>
      </c>
      <c r="C97" s="218"/>
      <c r="D97" s="218"/>
      <c r="E97" s="218"/>
      <c r="F97" s="24" t="s">
        <v>77</v>
      </c>
      <c r="G97" s="88">
        <v>2288.6375320000002</v>
      </c>
      <c r="H97" s="64">
        <f t="shared" ref="H97:H99" si="12">+G97/12</f>
        <v>190.71979433333334</v>
      </c>
      <c r="I97" s="21"/>
      <c r="J97" s="94">
        <f>+G97*I97</f>
        <v>0</v>
      </c>
    </row>
    <row r="98" spans="1:10" ht="19.149999999999999" customHeight="1" x14ac:dyDescent="0.25">
      <c r="A98" s="23"/>
      <c r="B98" s="218" t="s">
        <v>211</v>
      </c>
      <c r="C98" s="218"/>
      <c r="D98" s="218"/>
      <c r="E98" s="218"/>
      <c r="F98" s="24" t="s">
        <v>78</v>
      </c>
      <c r="G98" s="88">
        <v>3736.3391860000002</v>
      </c>
      <c r="H98" s="64">
        <f t="shared" si="12"/>
        <v>311.36159883333335</v>
      </c>
      <c r="I98" s="21"/>
      <c r="J98" s="94">
        <f t="shared" ref="J98:J99" si="13">+G98*I98</f>
        <v>0</v>
      </c>
    </row>
    <row r="99" spans="1:10" ht="19.149999999999999" customHeight="1" x14ac:dyDescent="0.25">
      <c r="A99" s="23"/>
      <c r="B99" s="218" t="s">
        <v>212</v>
      </c>
      <c r="C99" s="218"/>
      <c r="D99" s="218"/>
      <c r="E99" s="218"/>
      <c r="F99" s="24" t="s">
        <v>79</v>
      </c>
      <c r="G99" s="88">
        <v>6145.5841959999998</v>
      </c>
      <c r="H99" s="64">
        <f t="shared" si="12"/>
        <v>512.13201633333335</v>
      </c>
      <c r="I99" s="22"/>
      <c r="J99" s="94">
        <f t="shared" si="13"/>
        <v>0</v>
      </c>
    </row>
    <row r="100" spans="1:10" ht="19.149999999999999" customHeight="1" x14ac:dyDescent="0.25">
      <c r="A100" s="23"/>
      <c r="B100" s="219" t="s">
        <v>3</v>
      </c>
      <c r="C100" s="219"/>
      <c r="D100" s="219"/>
      <c r="E100" s="219"/>
      <c r="F100" s="25"/>
      <c r="G100" s="26"/>
      <c r="H100" s="6"/>
      <c r="I100" s="27"/>
      <c r="J100" s="28">
        <f>SUM(J97:J99)</f>
        <v>0</v>
      </c>
    </row>
    <row r="101" spans="1:10" ht="19.149999999999999" customHeight="1" x14ac:dyDescent="0.25">
      <c r="A101" s="52"/>
      <c r="B101" s="52"/>
      <c r="C101" s="52"/>
      <c r="D101" s="52"/>
      <c r="E101" s="52"/>
      <c r="F101" s="52"/>
      <c r="G101" s="52"/>
      <c r="H101" s="52"/>
      <c r="I101" s="52"/>
      <c r="J101" s="52"/>
    </row>
    <row r="102" spans="1:10" ht="31.5" customHeight="1" x14ac:dyDescent="0.25">
      <c r="A102" s="55"/>
      <c r="B102" s="156" t="s">
        <v>84</v>
      </c>
      <c r="C102" s="156"/>
      <c r="D102" s="156"/>
      <c r="E102" s="156"/>
      <c r="F102" s="100" t="s">
        <v>0</v>
      </c>
      <c r="G102" s="100" t="s">
        <v>112</v>
      </c>
      <c r="H102" s="100" t="s">
        <v>113</v>
      </c>
      <c r="I102" s="59" t="s">
        <v>114</v>
      </c>
      <c r="J102" s="103" t="s">
        <v>179</v>
      </c>
    </row>
    <row r="103" spans="1:10" ht="19.149999999999999" customHeight="1" x14ac:dyDescent="0.25">
      <c r="A103" s="43"/>
      <c r="B103" s="155" t="s">
        <v>196</v>
      </c>
      <c r="C103" s="155"/>
      <c r="D103" s="155"/>
      <c r="E103" s="155"/>
      <c r="F103" s="38" t="s">
        <v>85</v>
      </c>
      <c r="G103" s="88">
        <v>7593.48</v>
      </c>
      <c r="H103" s="64">
        <f t="shared" ref="H103:H105" si="14">G103/12</f>
        <v>632.79</v>
      </c>
      <c r="I103" s="60"/>
      <c r="J103" s="89">
        <f t="shared" ref="J103:J105" si="15">+H103*I103</f>
        <v>0</v>
      </c>
    </row>
    <row r="104" spans="1:10" ht="19.149999999999999" customHeight="1" x14ac:dyDescent="0.25">
      <c r="A104" s="43"/>
      <c r="B104" s="155" t="s">
        <v>197</v>
      </c>
      <c r="C104" s="155"/>
      <c r="D104" s="155"/>
      <c r="E104" s="155"/>
      <c r="F104" s="38" t="s">
        <v>86</v>
      </c>
      <c r="G104" s="88">
        <v>11812.08</v>
      </c>
      <c r="H104" s="64">
        <f t="shared" si="14"/>
        <v>984.34</v>
      </c>
      <c r="I104" s="60"/>
      <c r="J104" s="89">
        <f t="shared" si="15"/>
        <v>0</v>
      </c>
    </row>
    <row r="105" spans="1:10" ht="18.75" customHeight="1" x14ac:dyDescent="0.25">
      <c r="A105" s="43"/>
      <c r="B105" s="155" t="s">
        <v>198</v>
      </c>
      <c r="C105" s="155"/>
      <c r="D105" s="155"/>
      <c r="E105" s="155"/>
      <c r="F105" s="61" t="s">
        <v>87</v>
      </c>
      <c r="G105" s="90">
        <v>20249.28</v>
      </c>
      <c r="H105" s="64">
        <f t="shared" si="14"/>
        <v>1687.4399999999998</v>
      </c>
      <c r="I105" s="60"/>
      <c r="J105" s="89">
        <f t="shared" si="15"/>
        <v>0</v>
      </c>
    </row>
    <row r="106" spans="1:10" ht="19.149999999999999" customHeight="1" x14ac:dyDescent="0.25">
      <c r="A106" s="43"/>
      <c r="B106" s="157"/>
      <c r="C106" s="158"/>
      <c r="D106" s="158"/>
      <c r="E106" s="159"/>
      <c r="F106" s="100" t="s">
        <v>0</v>
      </c>
      <c r="G106" s="100" t="s">
        <v>6</v>
      </c>
      <c r="H106" s="100" t="s">
        <v>5</v>
      </c>
      <c r="I106" s="103" t="s">
        <v>4</v>
      </c>
      <c r="J106" s="103" t="s">
        <v>178</v>
      </c>
    </row>
    <row r="107" spans="1:10" ht="19.149999999999999" customHeight="1" x14ac:dyDescent="0.25">
      <c r="A107" s="43"/>
      <c r="B107" s="155" t="s">
        <v>88</v>
      </c>
      <c r="C107" s="155"/>
      <c r="D107" s="155"/>
      <c r="E107" s="155"/>
      <c r="F107" s="38" t="s">
        <v>89</v>
      </c>
      <c r="G107" s="39" t="s">
        <v>36</v>
      </c>
      <c r="H107" s="40"/>
      <c r="I107" s="88">
        <v>84.38</v>
      </c>
      <c r="J107" s="89">
        <f t="shared" ref="J107:J121" si="16">+H107*I107</f>
        <v>0</v>
      </c>
    </row>
    <row r="108" spans="1:10" ht="19.149999999999999" customHeight="1" x14ac:dyDescent="0.25">
      <c r="A108" s="43"/>
      <c r="B108" s="155" t="s">
        <v>90</v>
      </c>
      <c r="C108" s="155"/>
      <c r="D108" s="155"/>
      <c r="E108" s="155"/>
      <c r="F108" s="38" t="s">
        <v>91</v>
      </c>
      <c r="G108" s="39" t="s">
        <v>36</v>
      </c>
      <c r="H108" s="40"/>
      <c r="I108" s="88">
        <v>84.38</v>
      </c>
      <c r="J108" s="89">
        <f t="shared" si="16"/>
        <v>0</v>
      </c>
    </row>
    <row r="109" spans="1:10" ht="34.5" customHeight="1" x14ac:dyDescent="0.25">
      <c r="A109" s="43"/>
      <c r="B109" s="157"/>
      <c r="C109" s="158"/>
      <c r="D109" s="158"/>
      <c r="E109" s="159"/>
      <c r="F109" s="100" t="s">
        <v>0</v>
      </c>
      <c r="G109" s="100" t="s">
        <v>112</v>
      </c>
      <c r="H109" s="100" t="s">
        <v>113</v>
      </c>
      <c r="I109" s="59" t="s">
        <v>114</v>
      </c>
      <c r="J109" s="103" t="s">
        <v>179</v>
      </c>
    </row>
    <row r="110" spans="1:10" ht="19.149999999999999" customHeight="1" x14ac:dyDescent="0.25">
      <c r="A110" s="43"/>
      <c r="B110" s="155" t="s">
        <v>199</v>
      </c>
      <c r="C110" s="155"/>
      <c r="D110" s="155"/>
      <c r="E110" s="155"/>
      <c r="F110" s="38" t="s">
        <v>92</v>
      </c>
      <c r="G110" s="91">
        <v>1379.52</v>
      </c>
      <c r="H110" s="64">
        <f t="shared" ref="H110:H112" si="17">G110/12</f>
        <v>114.96</v>
      </c>
      <c r="I110" s="60"/>
      <c r="J110" s="89">
        <f t="shared" ref="J110:J112" si="18">+H110*I110</f>
        <v>0</v>
      </c>
    </row>
    <row r="111" spans="1:10" ht="19.149999999999999" customHeight="1" x14ac:dyDescent="0.25">
      <c r="A111" s="43"/>
      <c r="B111" s="155" t="s">
        <v>200</v>
      </c>
      <c r="C111" s="155"/>
      <c r="D111" s="155"/>
      <c r="E111" s="155"/>
      <c r="F111" s="38" t="s">
        <v>93</v>
      </c>
      <c r="G111" s="91">
        <v>2759.28</v>
      </c>
      <c r="H111" s="64">
        <f t="shared" si="17"/>
        <v>229.94000000000003</v>
      </c>
      <c r="I111" s="60"/>
      <c r="J111" s="89">
        <f t="shared" si="18"/>
        <v>0</v>
      </c>
    </row>
    <row r="112" spans="1:10" ht="18.75" customHeight="1" x14ac:dyDescent="0.25">
      <c r="A112" s="43"/>
      <c r="B112" s="155" t="s">
        <v>201</v>
      </c>
      <c r="C112" s="155"/>
      <c r="D112" s="155"/>
      <c r="E112" s="155"/>
      <c r="F112" s="61" t="s">
        <v>94</v>
      </c>
      <c r="G112" s="92">
        <v>6070.32</v>
      </c>
      <c r="H112" s="64">
        <f t="shared" si="17"/>
        <v>505.85999999999996</v>
      </c>
      <c r="I112" s="60"/>
      <c r="J112" s="89">
        <f t="shared" si="18"/>
        <v>0</v>
      </c>
    </row>
    <row r="113" spans="1:10" ht="19.149999999999999" customHeight="1" x14ac:dyDescent="0.25">
      <c r="A113" s="43"/>
      <c r="B113" s="157"/>
      <c r="C113" s="158"/>
      <c r="D113" s="158"/>
      <c r="E113" s="159"/>
      <c r="F113" s="100" t="s">
        <v>0</v>
      </c>
      <c r="G113" s="100" t="s">
        <v>6</v>
      </c>
      <c r="H113" s="100" t="s">
        <v>5</v>
      </c>
      <c r="I113" s="103" t="s">
        <v>4</v>
      </c>
      <c r="J113" s="103" t="s">
        <v>178</v>
      </c>
    </row>
    <row r="114" spans="1:10" ht="19.149999999999999" customHeight="1" x14ac:dyDescent="0.25">
      <c r="A114" s="43"/>
      <c r="B114" s="155" t="s">
        <v>95</v>
      </c>
      <c r="C114" s="155"/>
      <c r="D114" s="155"/>
      <c r="E114" s="155"/>
      <c r="F114" s="38" t="s">
        <v>96</v>
      </c>
      <c r="G114" s="39" t="s">
        <v>36</v>
      </c>
      <c r="H114" s="40"/>
      <c r="I114" s="88">
        <v>91.97</v>
      </c>
      <c r="J114" s="89">
        <f t="shared" si="16"/>
        <v>0</v>
      </c>
    </row>
    <row r="115" spans="1:10" ht="19.149999999999999" customHeight="1" x14ac:dyDescent="0.25">
      <c r="A115" s="43"/>
      <c r="B115" s="155" t="s">
        <v>97</v>
      </c>
      <c r="C115" s="155"/>
      <c r="D115" s="155"/>
      <c r="E115" s="155"/>
      <c r="F115" s="38" t="s">
        <v>98</v>
      </c>
      <c r="G115" s="39" t="s">
        <v>36</v>
      </c>
      <c r="H115" s="40"/>
      <c r="I115" s="88">
        <v>91.97</v>
      </c>
      <c r="J115" s="89">
        <f t="shared" si="16"/>
        <v>0</v>
      </c>
    </row>
    <row r="116" spans="1:10" ht="34.5" customHeight="1" x14ac:dyDescent="0.25">
      <c r="A116" s="43"/>
      <c r="B116" s="161"/>
      <c r="C116" s="162"/>
      <c r="D116" s="162"/>
      <c r="E116" s="163"/>
      <c r="F116" s="100" t="s">
        <v>0</v>
      </c>
      <c r="G116" s="100" t="s">
        <v>112</v>
      </c>
      <c r="H116" s="100" t="s">
        <v>113</v>
      </c>
      <c r="I116" s="59" t="s">
        <v>114</v>
      </c>
      <c r="J116" s="103" t="s">
        <v>179</v>
      </c>
    </row>
    <row r="117" spans="1:10" ht="19.149999999999999" customHeight="1" x14ac:dyDescent="0.25">
      <c r="A117" s="43"/>
      <c r="B117" s="155" t="s">
        <v>202</v>
      </c>
      <c r="C117" s="155"/>
      <c r="D117" s="155"/>
      <c r="E117" s="155"/>
      <c r="F117" s="38" t="s">
        <v>99</v>
      </c>
      <c r="G117" s="88">
        <v>2761.2</v>
      </c>
      <c r="H117" s="64">
        <f t="shared" ref="H117:H118" si="19">G117/12</f>
        <v>230.1</v>
      </c>
      <c r="I117" s="60"/>
      <c r="J117" s="89">
        <f t="shared" ref="J117:J118" si="20">+H117*I117</f>
        <v>0</v>
      </c>
    </row>
    <row r="118" spans="1:10" ht="19.149999999999999" customHeight="1" x14ac:dyDescent="0.25">
      <c r="A118" s="43"/>
      <c r="B118" s="155" t="s">
        <v>203</v>
      </c>
      <c r="C118" s="155"/>
      <c r="D118" s="155"/>
      <c r="E118" s="155"/>
      <c r="F118" s="61" t="s">
        <v>100</v>
      </c>
      <c r="G118" s="90">
        <v>5522.28</v>
      </c>
      <c r="H118" s="64">
        <f t="shared" si="19"/>
        <v>460.19</v>
      </c>
      <c r="I118" s="60"/>
      <c r="J118" s="89">
        <f t="shared" si="20"/>
        <v>0</v>
      </c>
    </row>
    <row r="119" spans="1:10" ht="15.75" x14ac:dyDescent="0.25">
      <c r="A119" s="43"/>
      <c r="B119" s="157"/>
      <c r="C119" s="158"/>
      <c r="D119" s="158"/>
      <c r="E119" s="159"/>
      <c r="F119" s="100" t="s">
        <v>0</v>
      </c>
      <c r="G119" s="100" t="s">
        <v>6</v>
      </c>
      <c r="H119" s="100" t="s">
        <v>5</v>
      </c>
      <c r="I119" s="103" t="s">
        <v>4</v>
      </c>
      <c r="J119" s="103" t="s">
        <v>178</v>
      </c>
    </row>
    <row r="120" spans="1:10" ht="20.25" customHeight="1" x14ac:dyDescent="0.25">
      <c r="A120" s="43"/>
      <c r="B120" s="155" t="s">
        <v>101</v>
      </c>
      <c r="C120" s="155"/>
      <c r="D120" s="155"/>
      <c r="E120" s="155"/>
      <c r="F120" s="38" t="s">
        <v>102</v>
      </c>
      <c r="G120" s="39" t="s">
        <v>36</v>
      </c>
      <c r="H120" s="40"/>
      <c r="I120" s="88">
        <v>138.06</v>
      </c>
      <c r="J120" s="89">
        <f t="shared" si="16"/>
        <v>0</v>
      </c>
    </row>
    <row r="121" spans="1:10" ht="19.149999999999999" customHeight="1" x14ac:dyDescent="0.25">
      <c r="A121" s="43"/>
      <c r="B121" s="155" t="s">
        <v>103</v>
      </c>
      <c r="C121" s="155"/>
      <c r="D121" s="155"/>
      <c r="E121" s="155"/>
      <c r="F121" s="38" t="s">
        <v>104</v>
      </c>
      <c r="G121" s="39" t="s">
        <v>36</v>
      </c>
      <c r="H121" s="40"/>
      <c r="I121" s="88">
        <v>138.06</v>
      </c>
      <c r="J121" s="89">
        <f t="shared" si="16"/>
        <v>0</v>
      </c>
    </row>
    <row r="122" spans="1:10" ht="19.149999999999999" customHeight="1" x14ac:dyDescent="0.25">
      <c r="A122" s="43"/>
      <c r="B122" s="160" t="s">
        <v>3</v>
      </c>
      <c r="C122" s="160"/>
      <c r="D122" s="160"/>
      <c r="E122" s="160"/>
      <c r="F122" s="45"/>
      <c r="G122" s="46"/>
      <c r="H122" s="47"/>
      <c r="I122" s="48"/>
      <c r="J122" s="49">
        <f>SUM(J103:J121)</f>
        <v>0</v>
      </c>
    </row>
    <row r="123" spans="1:10" ht="19.149999999999999" customHeight="1" x14ac:dyDescent="0.25">
      <c r="A123" s="52"/>
      <c r="B123" s="68"/>
      <c r="C123" s="68"/>
      <c r="D123" s="68"/>
      <c r="E123" s="68"/>
      <c r="F123" s="69"/>
      <c r="G123" s="69"/>
      <c r="H123" s="70"/>
      <c r="I123" s="71"/>
      <c r="J123" s="72"/>
    </row>
    <row r="124" spans="1:10" ht="34.5" customHeight="1" x14ac:dyDescent="0.25">
      <c r="A124" s="29"/>
      <c r="B124" s="217" t="s">
        <v>209</v>
      </c>
      <c r="C124" s="217"/>
      <c r="D124" s="217"/>
      <c r="E124" s="217"/>
      <c r="F124" s="104" t="s">
        <v>0</v>
      </c>
      <c r="G124" s="104" t="s">
        <v>112</v>
      </c>
      <c r="H124" s="30" t="s">
        <v>120</v>
      </c>
      <c r="I124" s="31" t="s">
        <v>204</v>
      </c>
      <c r="J124" s="32" t="s">
        <v>178</v>
      </c>
    </row>
    <row r="125" spans="1:10" ht="19.149999999999999" customHeight="1" x14ac:dyDescent="0.25">
      <c r="A125" s="23"/>
      <c r="B125" s="218" t="s">
        <v>224</v>
      </c>
      <c r="C125" s="218"/>
      <c r="D125" s="218"/>
      <c r="E125" s="218"/>
      <c r="F125" s="24" t="s">
        <v>85</v>
      </c>
      <c r="G125" s="96">
        <v>7593.5287760000001</v>
      </c>
      <c r="H125" s="97">
        <f t="shared" ref="H125:H127" si="21">+G125/12</f>
        <v>632.79406466666671</v>
      </c>
      <c r="I125" s="21"/>
      <c r="J125" s="94">
        <f>+G125*I125</f>
        <v>0</v>
      </c>
    </row>
    <row r="126" spans="1:10" ht="19.149999999999999" customHeight="1" x14ac:dyDescent="0.25">
      <c r="A126" s="23"/>
      <c r="B126" s="218" t="s">
        <v>225</v>
      </c>
      <c r="C126" s="218"/>
      <c r="D126" s="218"/>
      <c r="E126" s="218"/>
      <c r="F126" s="24" t="s">
        <v>86</v>
      </c>
      <c r="G126" s="96">
        <v>11812.107758</v>
      </c>
      <c r="H126" s="97">
        <f t="shared" si="21"/>
        <v>984.34231316666671</v>
      </c>
      <c r="I126" s="21"/>
      <c r="J126" s="94">
        <f t="shared" ref="J126:J127" si="22">+G126*I126</f>
        <v>0</v>
      </c>
    </row>
    <row r="127" spans="1:10" ht="19.149999999999999" customHeight="1" x14ac:dyDescent="0.25">
      <c r="A127" s="23"/>
      <c r="B127" s="218" t="s">
        <v>226</v>
      </c>
      <c r="C127" s="218"/>
      <c r="D127" s="218"/>
      <c r="E127" s="218"/>
      <c r="F127" s="24" t="s">
        <v>87</v>
      </c>
      <c r="G127" s="96">
        <v>20249.276284</v>
      </c>
      <c r="H127" s="97">
        <f t="shared" si="21"/>
        <v>1687.4396903333334</v>
      </c>
      <c r="I127" s="22"/>
      <c r="J127" s="94">
        <f t="shared" si="22"/>
        <v>0</v>
      </c>
    </row>
    <row r="128" spans="1:10" ht="19.149999999999999" customHeight="1" x14ac:dyDescent="0.25">
      <c r="A128" s="23"/>
      <c r="B128" s="218" t="s">
        <v>227</v>
      </c>
      <c r="C128" s="218"/>
      <c r="D128" s="218"/>
      <c r="E128" s="218"/>
      <c r="F128" s="24" t="s">
        <v>92</v>
      </c>
      <c r="G128" s="98">
        <v>2759.1112600000001</v>
      </c>
      <c r="H128" s="97">
        <f>+G128/12</f>
        <v>229.92593833333333</v>
      </c>
      <c r="I128" s="21"/>
      <c r="J128" s="94">
        <f>+G128*I128</f>
        <v>0</v>
      </c>
    </row>
    <row r="129" spans="1:67" ht="19.149999999999999" customHeight="1" x14ac:dyDescent="0.25">
      <c r="A129" s="23"/>
      <c r="B129" s="218" t="s">
        <v>228</v>
      </c>
      <c r="C129" s="218"/>
      <c r="D129" s="218"/>
      <c r="E129" s="218"/>
      <c r="F129" s="24" t="s">
        <v>93</v>
      </c>
      <c r="G129" s="98">
        <v>3678.9875259999999</v>
      </c>
      <c r="H129" s="97">
        <f t="shared" ref="H129:H130" si="23">+G129/12</f>
        <v>306.58229383333332</v>
      </c>
      <c r="I129" s="21"/>
      <c r="J129" s="94">
        <f t="shared" ref="J129:J130" si="24">+G129*I129</f>
        <v>0</v>
      </c>
    </row>
    <row r="130" spans="1:67" ht="19.149999999999999" customHeight="1" x14ac:dyDescent="0.25">
      <c r="A130" s="23"/>
      <c r="B130" s="218" t="s">
        <v>229</v>
      </c>
      <c r="C130" s="218"/>
      <c r="D130" s="218"/>
      <c r="E130" s="218"/>
      <c r="F130" s="24" t="s">
        <v>94</v>
      </c>
      <c r="G130" s="98">
        <v>6070.3405080000002</v>
      </c>
      <c r="H130" s="97">
        <f t="shared" si="23"/>
        <v>505.86170900000002</v>
      </c>
      <c r="I130" s="22"/>
      <c r="J130" s="94">
        <f t="shared" si="24"/>
        <v>0</v>
      </c>
    </row>
    <row r="131" spans="1:67" ht="19.149999999999999" customHeight="1" x14ac:dyDescent="0.25">
      <c r="A131" s="23"/>
      <c r="B131" s="218" t="s">
        <v>230</v>
      </c>
      <c r="C131" s="218"/>
      <c r="D131" s="218"/>
      <c r="E131" s="218"/>
      <c r="F131" s="24" t="s">
        <v>99</v>
      </c>
      <c r="G131" s="96">
        <v>4141.8566140000003</v>
      </c>
      <c r="H131" s="97">
        <f>+G131/12</f>
        <v>345.15471783333334</v>
      </c>
      <c r="I131" s="21"/>
      <c r="J131" s="94">
        <f>+G131*I131</f>
        <v>0</v>
      </c>
    </row>
    <row r="132" spans="1:67" ht="19.149999999999999" customHeight="1" x14ac:dyDescent="0.25">
      <c r="A132" s="23"/>
      <c r="B132" s="218" t="s">
        <v>231</v>
      </c>
      <c r="C132" s="218"/>
      <c r="D132" s="218"/>
      <c r="E132" s="218"/>
      <c r="F132" s="24" t="s">
        <v>100</v>
      </c>
      <c r="G132" s="96">
        <v>6626.8100400000003</v>
      </c>
      <c r="H132" s="97">
        <f>+G132/12</f>
        <v>552.23417000000006</v>
      </c>
      <c r="I132" s="22"/>
      <c r="J132" s="94">
        <f>+G132*I132</f>
        <v>0</v>
      </c>
    </row>
    <row r="133" spans="1:67" ht="19.149999999999999" customHeight="1" x14ac:dyDescent="0.25">
      <c r="A133" s="23"/>
      <c r="B133" s="219" t="s">
        <v>3</v>
      </c>
      <c r="C133" s="219"/>
      <c r="D133" s="219"/>
      <c r="E133" s="219"/>
      <c r="F133" s="25"/>
      <c r="G133" s="26"/>
      <c r="H133" s="6"/>
      <c r="I133" s="27"/>
      <c r="J133" s="28">
        <f>SUM(J125:J132)</f>
        <v>0</v>
      </c>
    </row>
    <row r="134" spans="1:67" ht="19.149999999999999" customHeight="1" x14ac:dyDescent="0.25">
      <c r="A134" s="52"/>
      <c r="B134" s="68"/>
      <c r="C134" s="68"/>
      <c r="D134" s="68"/>
      <c r="E134" s="68"/>
      <c r="F134" s="69"/>
      <c r="G134" s="69"/>
      <c r="H134" s="70"/>
      <c r="I134" s="71"/>
      <c r="J134" s="72"/>
    </row>
    <row r="135" spans="1:67" ht="20.25" customHeight="1" x14ac:dyDescent="0.25">
      <c r="A135" s="55"/>
      <c r="B135" s="156" t="s">
        <v>110</v>
      </c>
      <c r="C135" s="156"/>
      <c r="D135" s="156"/>
      <c r="E135" s="156"/>
      <c r="F135" s="100" t="s">
        <v>0</v>
      </c>
      <c r="G135" s="100" t="s">
        <v>6</v>
      </c>
      <c r="H135" s="100" t="s">
        <v>5</v>
      </c>
      <c r="I135" s="103" t="s">
        <v>4</v>
      </c>
      <c r="J135" s="103" t="s">
        <v>178</v>
      </c>
    </row>
    <row r="136" spans="1:67" ht="19.149999999999999" customHeight="1" x14ac:dyDescent="0.25">
      <c r="A136" s="43"/>
      <c r="B136" s="155" t="s">
        <v>110</v>
      </c>
      <c r="C136" s="155"/>
      <c r="D136" s="155"/>
      <c r="E136" s="155"/>
      <c r="F136" s="38" t="s">
        <v>111</v>
      </c>
      <c r="G136" s="39" t="s">
        <v>36</v>
      </c>
      <c r="H136" s="40"/>
      <c r="I136" s="88">
        <v>205.65</v>
      </c>
      <c r="J136" s="89">
        <f>+H136*I136</f>
        <v>0</v>
      </c>
    </row>
    <row r="137" spans="1:67" ht="19.149999999999999" customHeight="1" x14ac:dyDescent="0.25">
      <c r="A137" s="43"/>
      <c r="B137" s="160" t="s">
        <v>3</v>
      </c>
      <c r="C137" s="160"/>
      <c r="D137" s="160"/>
      <c r="E137" s="160"/>
      <c r="F137" s="45"/>
      <c r="G137" s="46"/>
      <c r="H137" s="47"/>
      <c r="I137" s="48"/>
      <c r="J137" s="49">
        <f>SUM(J136:J136)</f>
        <v>0</v>
      </c>
    </row>
    <row r="138" spans="1:67" ht="19.149999999999999" customHeight="1" x14ac:dyDescent="0.25">
      <c r="A138" s="52"/>
      <c r="B138" s="68"/>
      <c r="C138" s="68"/>
      <c r="D138" s="68"/>
      <c r="E138" s="68"/>
      <c r="F138" s="69"/>
      <c r="G138" s="69"/>
      <c r="H138" s="70"/>
      <c r="I138" s="71"/>
      <c r="J138" s="72"/>
    </row>
    <row r="139" spans="1:67" ht="15.75" x14ac:dyDescent="0.25">
      <c r="A139" s="55"/>
      <c r="B139" s="167" t="s">
        <v>116</v>
      </c>
      <c r="C139" s="168"/>
      <c r="D139" s="168"/>
      <c r="E139" s="169"/>
      <c r="F139" s="100" t="s">
        <v>0</v>
      </c>
      <c r="G139" s="100" t="s">
        <v>6</v>
      </c>
      <c r="H139" s="100" t="s">
        <v>5</v>
      </c>
      <c r="I139" s="103" t="s">
        <v>4</v>
      </c>
      <c r="J139" s="103" t="s">
        <v>178</v>
      </c>
    </row>
    <row r="140" spans="1:67" ht="20.25" customHeight="1" x14ac:dyDescent="0.25">
      <c r="A140" s="43"/>
      <c r="B140" s="157" t="s">
        <v>117</v>
      </c>
      <c r="C140" s="158"/>
      <c r="D140" s="158"/>
      <c r="E140" s="159"/>
      <c r="F140" s="38" t="s">
        <v>106</v>
      </c>
      <c r="G140" s="39" t="s">
        <v>36</v>
      </c>
      <c r="H140" s="40"/>
      <c r="I140" s="87">
        <v>78</v>
      </c>
      <c r="J140" s="89">
        <f>+H140*I140</f>
        <v>0</v>
      </c>
    </row>
    <row r="141" spans="1:67" ht="19.149999999999999" customHeight="1" x14ac:dyDescent="0.25">
      <c r="A141" s="43"/>
      <c r="B141" s="155" t="s">
        <v>118</v>
      </c>
      <c r="C141" s="155"/>
      <c r="D141" s="155"/>
      <c r="E141" s="155"/>
      <c r="F141" s="38" t="s">
        <v>107</v>
      </c>
      <c r="G141" s="39" t="s">
        <v>36</v>
      </c>
      <c r="H141" s="40"/>
      <c r="I141" s="88">
        <v>135.38</v>
      </c>
      <c r="J141" s="89">
        <f>+H141*I141</f>
        <v>0</v>
      </c>
    </row>
    <row r="142" spans="1:67" ht="19.149999999999999" customHeight="1" x14ac:dyDescent="0.25">
      <c r="A142" s="43"/>
      <c r="B142" s="160" t="s">
        <v>3</v>
      </c>
      <c r="C142" s="160"/>
      <c r="D142" s="160"/>
      <c r="E142" s="160"/>
      <c r="F142" s="45"/>
      <c r="G142" s="46"/>
      <c r="H142" s="47"/>
      <c r="I142" s="48"/>
      <c r="J142" s="49">
        <f>SUM(J140:J141)</f>
        <v>0</v>
      </c>
    </row>
    <row r="143" spans="1:67" ht="16.5" customHeight="1" x14ac:dyDescent="0.25">
      <c r="A143" s="52"/>
      <c r="B143" s="52"/>
      <c r="C143" s="52"/>
      <c r="D143" s="52"/>
      <c r="E143" s="52"/>
      <c r="F143" s="52"/>
      <c r="G143" s="52"/>
      <c r="H143" s="52"/>
      <c r="I143" s="52"/>
      <c r="J143" s="52"/>
    </row>
    <row r="144" spans="1:67" s="8" customFormat="1" ht="21" customHeight="1" x14ac:dyDescent="0.25">
      <c r="A144" s="55"/>
      <c r="B144" s="156" t="s">
        <v>35</v>
      </c>
      <c r="C144" s="156"/>
      <c r="D144" s="156"/>
      <c r="E144" s="156"/>
      <c r="F144" s="100" t="s">
        <v>0</v>
      </c>
      <c r="G144" s="100" t="s">
        <v>6</v>
      </c>
      <c r="H144" s="100" t="s">
        <v>5</v>
      </c>
      <c r="I144" s="103" t="s">
        <v>4</v>
      </c>
      <c r="J144" s="103" t="s">
        <v>178</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row>
    <row r="145" spans="1:10" ht="22.5" customHeight="1" x14ac:dyDescent="0.25">
      <c r="A145" s="43"/>
      <c r="B145" s="155" t="s">
        <v>35</v>
      </c>
      <c r="C145" s="155"/>
      <c r="D145" s="155"/>
      <c r="E145" s="155"/>
      <c r="F145" s="38" t="s">
        <v>108</v>
      </c>
      <c r="G145" s="39" t="s">
        <v>109</v>
      </c>
      <c r="H145" s="40"/>
      <c r="I145" s="88">
        <v>12.46</v>
      </c>
      <c r="J145" s="89">
        <f>+H145*I145</f>
        <v>0</v>
      </c>
    </row>
    <row r="146" spans="1:10" ht="22.5" customHeight="1" x14ac:dyDescent="0.25">
      <c r="A146" s="43"/>
      <c r="B146" s="160" t="s">
        <v>3</v>
      </c>
      <c r="C146" s="160"/>
      <c r="D146" s="160"/>
      <c r="E146" s="160"/>
      <c r="F146" s="45"/>
      <c r="G146" s="46"/>
      <c r="H146" s="47"/>
      <c r="I146" s="48"/>
      <c r="J146" s="49">
        <f>SUM(J145)</f>
        <v>0</v>
      </c>
    </row>
    <row r="147" spans="1:10" ht="22.5" customHeight="1" x14ac:dyDescent="0.25">
      <c r="A147" s="73"/>
      <c r="B147" s="165"/>
      <c r="C147" s="166"/>
      <c r="D147" s="166"/>
      <c r="E147" s="166"/>
      <c r="F147" s="166"/>
      <c r="G147" s="166"/>
      <c r="H147" s="166"/>
      <c r="I147" s="166"/>
      <c r="J147" s="166"/>
    </row>
    <row r="148" spans="1:10" ht="22.5" customHeight="1" x14ac:dyDescent="0.25">
      <c r="A148" s="55"/>
      <c r="B148" s="164" t="s">
        <v>43</v>
      </c>
      <c r="C148" s="164"/>
      <c r="D148" s="164"/>
      <c r="E148" s="164"/>
      <c r="F148" s="102" t="s">
        <v>0</v>
      </c>
      <c r="G148" s="102" t="s">
        <v>6</v>
      </c>
      <c r="H148" s="100" t="s">
        <v>5</v>
      </c>
      <c r="I148" s="103" t="s">
        <v>4</v>
      </c>
      <c r="J148" s="57" t="s">
        <v>178</v>
      </c>
    </row>
    <row r="149" spans="1:10" ht="20.25" customHeight="1" x14ac:dyDescent="0.25">
      <c r="A149" s="43"/>
      <c r="B149" s="187" t="s">
        <v>44</v>
      </c>
      <c r="C149" s="187"/>
      <c r="D149" s="187"/>
      <c r="E149" s="187"/>
      <c r="F149" s="67"/>
      <c r="G149" s="67"/>
      <c r="H149" s="40"/>
      <c r="I149" s="99"/>
      <c r="J149" s="89">
        <f>+H149*I149</f>
        <v>0</v>
      </c>
    </row>
    <row r="150" spans="1:10" ht="20.25" customHeight="1" x14ac:dyDescent="0.25">
      <c r="A150" s="43"/>
      <c r="B150" s="187" t="s">
        <v>44</v>
      </c>
      <c r="C150" s="187"/>
      <c r="D150" s="187"/>
      <c r="E150" s="187"/>
      <c r="F150" s="67"/>
      <c r="G150" s="67"/>
      <c r="H150" s="40"/>
      <c r="I150" s="99"/>
      <c r="J150" s="89">
        <f t="shared" ref="J150:J158" si="25">+H150*I150</f>
        <v>0</v>
      </c>
    </row>
    <row r="151" spans="1:10" ht="20.25" customHeight="1" x14ac:dyDescent="0.25">
      <c r="A151" s="43"/>
      <c r="B151" s="187" t="s">
        <v>44</v>
      </c>
      <c r="C151" s="187"/>
      <c r="D151" s="187"/>
      <c r="E151" s="187"/>
      <c r="F151" s="67"/>
      <c r="G151" s="67"/>
      <c r="H151" s="40"/>
      <c r="I151" s="99"/>
      <c r="J151" s="89">
        <f t="shared" si="25"/>
        <v>0</v>
      </c>
    </row>
    <row r="152" spans="1:10" ht="20.25" customHeight="1" x14ac:dyDescent="0.25">
      <c r="A152" s="43"/>
      <c r="B152" s="187" t="s">
        <v>44</v>
      </c>
      <c r="C152" s="187"/>
      <c r="D152" s="187"/>
      <c r="E152" s="187"/>
      <c r="F152" s="67"/>
      <c r="G152" s="67"/>
      <c r="H152" s="40"/>
      <c r="I152" s="99"/>
      <c r="J152" s="89">
        <f t="shared" si="25"/>
        <v>0</v>
      </c>
    </row>
    <row r="153" spans="1:10" ht="20.25" customHeight="1" x14ac:dyDescent="0.25">
      <c r="A153" s="43"/>
      <c r="B153" s="187" t="s">
        <v>44</v>
      </c>
      <c r="C153" s="187"/>
      <c r="D153" s="187"/>
      <c r="E153" s="187"/>
      <c r="F153" s="67"/>
      <c r="G153" s="67"/>
      <c r="H153" s="40"/>
      <c r="I153" s="99"/>
      <c r="J153" s="89">
        <f t="shared" si="25"/>
        <v>0</v>
      </c>
    </row>
    <row r="154" spans="1:10" ht="20.25" customHeight="1" x14ac:dyDescent="0.25">
      <c r="A154" s="43"/>
      <c r="B154" s="187" t="s">
        <v>44</v>
      </c>
      <c r="C154" s="187"/>
      <c r="D154" s="187"/>
      <c r="E154" s="187"/>
      <c r="F154" s="67"/>
      <c r="G154" s="67"/>
      <c r="H154" s="40"/>
      <c r="I154" s="99"/>
      <c r="J154" s="89">
        <f t="shared" si="25"/>
        <v>0</v>
      </c>
    </row>
    <row r="155" spans="1:10" ht="20.25" customHeight="1" x14ac:dyDescent="0.25">
      <c r="A155" s="43"/>
      <c r="B155" s="187" t="s">
        <v>44</v>
      </c>
      <c r="C155" s="187"/>
      <c r="D155" s="187"/>
      <c r="E155" s="187"/>
      <c r="F155" s="67"/>
      <c r="G155" s="67"/>
      <c r="H155" s="40"/>
      <c r="I155" s="99"/>
      <c r="J155" s="89">
        <f t="shared" si="25"/>
        <v>0</v>
      </c>
    </row>
    <row r="156" spans="1:10" ht="20.25" customHeight="1" x14ac:dyDescent="0.25">
      <c r="A156" s="43"/>
      <c r="B156" s="187" t="s">
        <v>44</v>
      </c>
      <c r="C156" s="187"/>
      <c r="D156" s="187"/>
      <c r="E156" s="187"/>
      <c r="F156" s="67"/>
      <c r="G156" s="67"/>
      <c r="H156" s="40"/>
      <c r="I156" s="99"/>
      <c r="J156" s="89">
        <f t="shared" si="25"/>
        <v>0</v>
      </c>
    </row>
    <row r="157" spans="1:10" ht="20.25" customHeight="1" x14ac:dyDescent="0.25">
      <c r="A157" s="43"/>
      <c r="B157" s="187" t="s">
        <v>44</v>
      </c>
      <c r="C157" s="187"/>
      <c r="D157" s="187"/>
      <c r="E157" s="187"/>
      <c r="F157" s="67"/>
      <c r="G157" s="67"/>
      <c r="H157" s="40"/>
      <c r="I157" s="99"/>
      <c r="J157" s="89">
        <f t="shared" si="25"/>
        <v>0</v>
      </c>
    </row>
    <row r="158" spans="1:10" s="2" customFormat="1" ht="20.25" customHeight="1" x14ac:dyDescent="0.25">
      <c r="A158" s="43"/>
      <c r="B158" s="187" t="s">
        <v>44</v>
      </c>
      <c r="C158" s="187"/>
      <c r="D158" s="187"/>
      <c r="E158" s="187"/>
      <c r="F158" s="67"/>
      <c r="G158" s="67"/>
      <c r="H158" s="40"/>
      <c r="I158" s="99"/>
      <c r="J158" s="89">
        <f t="shared" si="25"/>
        <v>0</v>
      </c>
    </row>
    <row r="159" spans="1:10" ht="15.75" x14ac:dyDescent="0.25">
      <c r="A159" s="43"/>
      <c r="B159" s="188" t="s">
        <v>3</v>
      </c>
      <c r="C159" s="188"/>
      <c r="D159" s="188"/>
      <c r="E159" s="188"/>
      <c r="F159" s="45"/>
      <c r="G159" s="46"/>
      <c r="H159" s="75"/>
      <c r="I159" s="48"/>
      <c r="J159" s="49">
        <f>SUM(J149:J158)</f>
        <v>0</v>
      </c>
    </row>
    <row r="160" spans="1:10" s="3" customFormat="1" ht="19.5" customHeight="1" x14ac:dyDescent="0.25">
      <c r="A160" s="52"/>
      <c r="B160" s="52"/>
      <c r="C160" s="52"/>
      <c r="D160" s="52"/>
      <c r="E160" s="52"/>
      <c r="F160" s="52"/>
      <c r="G160" s="52"/>
      <c r="H160" s="52"/>
      <c r="I160" s="52"/>
      <c r="J160" s="52"/>
    </row>
    <row r="161" spans="1:10" x14ac:dyDescent="0.25">
      <c r="A161" s="52"/>
      <c r="B161" s="52"/>
      <c r="C161" s="52"/>
      <c r="D161" s="52"/>
      <c r="E161" s="52"/>
      <c r="F161" s="52"/>
      <c r="G161" s="52"/>
      <c r="H161" s="52"/>
      <c r="I161" s="52"/>
      <c r="J161" s="52"/>
    </row>
    <row r="162" spans="1:10" ht="18.75" x14ac:dyDescent="0.25">
      <c r="A162" s="76"/>
      <c r="B162" s="186" t="s">
        <v>180</v>
      </c>
      <c r="C162" s="186"/>
      <c r="D162" s="186"/>
      <c r="E162" s="186"/>
      <c r="F162" s="186"/>
      <c r="G162" s="186"/>
      <c r="H162" s="186"/>
      <c r="I162" s="186"/>
      <c r="J162" s="77">
        <f>+J22+J29+J33+J37+J41+J46+J53+J60+J67+J75+J80+J85+J94+J100+J122+J133+J137+J142+J146+J159</f>
        <v>0</v>
      </c>
    </row>
    <row r="163" spans="1:10" x14ac:dyDescent="0.25">
      <c r="A163" s="52"/>
      <c r="B163" s="52"/>
      <c r="C163" s="52"/>
      <c r="D163" s="52"/>
      <c r="E163" s="52"/>
      <c r="F163" s="52"/>
      <c r="G163" s="52"/>
      <c r="H163" s="52"/>
      <c r="I163" s="52"/>
      <c r="J163" s="52"/>
    </row>
    <row r="164" spans="1:10" ht="16.5" thickBot="1" x14ac:dyDescent="0.3">
      <c r="A164" s="185" t="s">
        <v>22</v>
      </c>
      <c r="B164" s="185"/>
      <c r="C164" s="185"/>
      <c r="D164" s="185"/>
      <c r="E164" s="185"/>
      <c r="F164" s="185"/>
      <c r="G164" s="185"/>
      <c r="H164" s="185"/>
      <c r="I164" s="78"/>
      <c r="J164" s="78"/>
    </row>
    <row r="165" spans="1:10" x14ac:dyDescent="0.25">
      <c r="A165" s="189"/>
      <c r="B165" s="190"/>
      <c r="C165" s="191"/>
      <c r="D165" s="191"/>
      <c r="E165" s="191"/>
      <c r="F165" s="191"/>
      <c r="G165" s="191"/>
      <c r="H165" s="191"/>
      <c r="I165" s="191"/>
      <c r="J165" s="192"/>
    </row>
    <row r="166" spans="1:10" x14ac:dyDescent="0.25">
      <c r="A166" s="189"/>
      <c r="B166" s="193"/>
      <c r="C166" s="194"/>
      <c r="D166" s="194"/>
      <c r="E166" s="194"/>
      <c r="F166" s="194"/>
      <c r="G166" s="194"/>
      <c r="H166" s="194"/>
      <c r="I166" s="194"/>
      <c r="J166" s="195"/>
    </row>
    <row r="167" spans="1:10" x14ac:dyDescent="0.25">
      <c r="A167" s="189"/>
      <c r="B167" s="193"/>
      <c r="C167" s="194"/>
      <c r="D167" s="194"/>
      <c r="E167" s="194"/>
      <c r="F167" s="194"/>
      <c r="G167" s="194"/>
      <c r="H167" s="194"/>
      <c r="I167" s="194"/>
      <c r="J167" s="195"/>
    </row>
    <row r="168" spans="1:10" x14ac:dyDescent="0.25">
      <c r="A168" s="189"/>
      <c r="B168" s="193"/>
      <c r="C168" s="194"/>
      <c r="D168" s="194"/>
      <c r="E168" s="194"/>
      <c r="F168" s="194"/>
      <c r="G168" s="194"/>
      <c r="H168" s="194"/>
      <c r="I168" s="194"/>
      <c r="J168" s="195"/>
    </row>
    <row r="169" spans="1:10" x14ac:dyDescent="0.25">
      <c r="A169" s="189"/>
      <c r="B169" s="193"/>
      <c r="C169" s="194"/>
      <c r="D169" s="194"/>
      <c r="E169" s="194"/>
      <c r="F169" s="194"/>
      <c r="G169" s="194"/>
      <c r="H169" s="194"/>
      <c r="I169" s="194"/>
      <c r="J169" s="195"/>
    </row>
    <row r="170" spans="1:10" s="3" customFormat="1" ht="19.5" customHeight="1" x14ac:dyDescent="0.25">
      <c r="A170" s="189"/>
      <c r="B170" s="193"/>
      <c r="C170" s="194"/>
      <c r="D170" s="194"/>
      <c r="E170" s="194"/>
      <c r="F170" s="194"/>
      <c r="G170" s="194"/>
      <c r="H170" s="194"/>
      <c r="I170" s="194"/>
      <c r="J170" s="195"/>
    </row>
    <row r="171" spans="1:10" ht="27" customHeight="1" x14ac:dyDescent="0.25">
      <c r="A171" s="189"/>
      <c r="B171" s="193"/>
      <c r="C171" s="194"/>
      <c r="D171" s="194"/>
      <c r="E171" s="194"/>
      <c r="F171" s="194"/>
      <c r="G171" s="194"/>
      <c r="H171" s="194"/>
      <c r="I171" s="194"/>
      <c r="J171" s="195"/>
    </row>
    <row r="172" spans="1:10" ht="15.75" thickBot="1" x14ac:dyDescent="0.3">
      <c r="A172" s="189"/>
      <c r="B172" s="196"/>
      <c r="C172" s="197"/>
      <c r="D172" s="197"/>
      <c r="E172" s="197"/>
      <c r="F172" s="197"/>
      <c r="G172" s="197"/>
      <c r="H172" s="197"/>
      <c r="I172" s="197"/>
      <c r="J172" s="198"/>
    </row>
    <row r="173" spans="1:10" x14ac:dyDescent="0.25">
      <c r="A173" s="52"/>
      <c r="B173" s="52"/>
      <c r="C173" s="52"/>
      <c r="D173" s="52"/>
      <c r="E173" s="52"/>
      <c r="F173" s="52"/>
      <c r="G173" s="52"/>
      <c r="H173" s="52"/>
      <c r="I173" s="52"/>
      <c r="J173" s="52"/>
    </row>
    <row r="174" spans="1:10" ht="16.5" thickBot="1" x14ac:dyDescent="0.3">
      <c r="A174" s="185" t="s">
        <v>2</v>
      </c>
      <c r="B174" s="185"/>
      <c r="C174" s="185"/>
      <c r="D174" s="185"/>
      <c r="E174" s="185"/>
      <c r="F174" s="185"/>
      <c r="G174" s="185"/>
      <c r="H174" s="185"/>
      <c r="I174" s="78"/>
      <c r="J174" s="78"/>
    </row>
    <row r="175" spans="1:10" x14ac:dyDescent="0.25">
      <c r="A175" s="189"/>
      <c r="B175" s="190"/>
      <c r="C175" s="191"/>
      <c r="D175" s="191"/>
      <c r="E175" s="191"/>
      <c r="F175" s="191"/>
      <c r="G175" s="191"/>
      <c r="H175" s="191"/>
      <c r="I175" s="191"/>
      <c r="J175" s="192"/>
    </row>
    <row r="176" spans="1:10" x14ac:dyDescent="0.25">
      <c r="A176" s="189"/>
      <c r="B176" s="193"/>
      <c r="C176" s="194"/>
      <c r="D176" s="194"/>
      <c r="E176" s="194"/>
      <c r="F176" s="194"/>
      <c r="G176" s="194"/>
      <c r="H176" s="194"/>
      <c r="I176" s="194"/>
      <c r="J176" s="195"/>
    </row>
    <row r="177" spans="1:10" x14ac:dyDescent="0.25">
      <c r="A177" s="189"/>
      <c r="B177" s="193"/>
      <c r="C177" s="194"/>
      <c r="D177" s="194"/>
      <c r="E177" s="194"/>
      <c r="F177" s="194"/>
      <c r="G177" s="194"/>
      <c r="H177" s="194"/>
      <c r="I177" s="194"/>
      <c r="J177" s="195"/>
    </row>
    <row r="178" spans="1:10" x14ac:dyDescent="0.25">
      <c r="A178" s="189"/>
      <c r="B178" s="193"/>
      <c r="C178" s="194"/>
      <c r="D178" s="194"/>
      <c r="E178" s="194"/>
      <c r="F178" s="194"/>
      <c r="G178" s="194"/>
      <c r="H178" s="194"/>
      <c r="I178" s="194"/>
      <c r="J178" s="195"/>
    </row>
    <row r="179" spans="1:10" ht="7.5" customHeight="1" x14ac:dyDescent="0.25">
      <c r="A179" s="189"/>
      <c r="B179" s="193"/>
      <c r="C179" s="194"/>
      <c r="D179" s="194"/>
      <c r="E179" s="194"/>
      <c r="F179" s="194"/>
      <c r="G179" s="194"/>
      <c r="H179" s="194"/>
      <c r="I179" s="194"/>
      <c r="J179" s="195"/>
    </row>
    <row r="180" spans="1:10" x14ac:dyDescent="0.25">
      <c r="A180" s="189"/>
      <c r="B180" s="193"/>
      <c r="C180" s="194"/>
      <c r="D180" s="194"/>
      <c r="E180" s="194"/>
      <c r="F180" s="194"/>
      <c r="G180" s="194"/>
      <c r="H180" s="194"/>
      <c r="I180" s="194"/>
      <c r="J180" s="195"/>
    </row>
    <row r="181" spans="1:10" x14ac:dyDescent="0.25">
      <c r="A181" s="189"/>
      <c r="B181" s="193"/>
      <c r="C181" s="194"/>
      <c r="D181" s="194"/>
      <c r="E181" s="194"/>
      <c r="F181" s="194"/>
      <c r="G181" s="194"/>
      <c r="H181" s="194"/>
      <c r="I181" s="194"/>
      <c r="J181" s="195"/>
    </row>
    <row r="182" spans="1:10" ht="15.75" thickBot="1" x14ac:dyDescent="0.3">
      <c r="A182" s="189"/>
      <c r="B182" s="196"/>
      <c r="C182" s="197"/>
      <c r="D182" s="197"/>
      <c r="E182" s="197"/>
      <c r="F182" s="197"/>
      <c r="G182" s="197"/>
      <c r="H182" s="197"/>
      <c r="I182" s="197"/>
      <c r="J182" s="198"/>
    </row>
    <row r="184" spans="1:10" ht="15.75" x14ac:dyDescent="0.25">
      <c r="A184" s="199" t="s">
        <v>23</v>
      </c>
      <c r="B184" s="200"/>
      <c r="C184" s="200"/>
      <c r="D184" s="200"/>
      <c r="E184" s="200"/>
      <c r="F184" s="200"/>
      <c r="G184" s="201"/>
      <c r="I184" s="202" t="s">
        <v>45</v>
      </c>
      <c r="J184" s="203"/>
    </row>
    <row r="185" spans="1:10" x14ac:dyDescent="0.25">
      <c r="A185" s="170" t="s">
        <v>1</v>
      </c>
      <c r="B185" s="171"/>
      <c r="C185" s="171"/>
      <c r="D185" s="171"/>
      <c r="E185" s="171"/>
      <c r="F185" s="171"/>
      <c r="G185" s="172"/>
      <c r="I185" s="179" t="s">
        <v>46</v>
      </c>
      <c r="J185" s="180"/>
    </row>
    <row r="186" spans="1:10" x14ac:dyDescent="0.25">
      <c r="A186" s="173"/>
      <c r="B186" s="174"/>
      <c r="C186" s="174"/>
      <c r="D186" s="174"/>
      <c r="E186" s="174"/>
      <c r="F186" s="174"/>
      <c r="G186" s="175"/>
      <c r="I186" s="181"/>
      <c r="J186" s="182"/>
    </row>
    <row r="187" spans="1:10" x14ac:dyDescent="0.25">
      <c r="A187" s="173"/>
      <c r="B187" s="174"/>
      <c r="C187" s="174"/>
      <c r="D187" s="174"/>
      <c r="E187" s="174"/>
      <c r="F187" s="174"/>
      <c r="G187" s="175"/>
      <c r="I187" s="181"/>
      <c r="J187" s="182"/>
    </row>
    <row r="188" spans="1:10" x14ac:dyDescent="0.25">
      <c r="A188" s="173"/>
      <c r="B188" s="174"/>
      <c r="C188" s="174"/>
      <c r="D188" s="174"/>
      <c r="E188" s="174"/>
      <c r="F188" s="174"/>
      <c r="G188" s="175"/>
      <c r="I188" s="181"/>
      <c r="J188" s="182"/>
    </row>
    <row r="189" spans="1:10" x14ac:dyDescent="0.25">
      <c r="A189" s="173"/>
      <c r="B189" s="174"/>
      <c r="C189" s="174"/>
      <c r="D189" s="174"/>
      <c r="E189" s="174"/>
      <c r="F189" s="174"/>
      <c r="G189" s="175"/>
      <c r="I189" s="181"/>
      <c r="J189" s="182"/>
    </row>
    <row r="190" spans="1:10" x14ac:dyDescent="0.25">
      <c r="A190" s="173"/>
      <c r="B190" s="174"/>
      <c r="C190" s="174"/>
      <c r="D190" s="174"/>
      <c r="E190" s="174"/>
      <c r="F190" s="174"/>
      <c r="G190" s="175"/>
      <c r="I190" s="181"/>
      <c r="J190" s="182"/>
    </row>
    <row r="191" spans="1:10" x14ac:dyDescent="0.25">
      <c r="A191" s="173"/>
      <c r="B191" s="174"/>
      <c r="C191" s="174"/>
      <c r="D191" s="174"/>
      <c r="E191" s="174"/>
      <c r="F191" s="174"/>
      <c r="G191" s="175"/>
      <c r="I191" s="181"/>
      <c r="J191" s="182"/>
    </row>
    <row r="192" spans="1:10" x14ac:dyDescent="0.25">
      <c r="A192" s="176"/>
      <c r="B192" s="177"/>
      <c r="C192" s="177"/>
      <c r="D192" s="177"/>
      <c r="E192" s="177"/>
      <c r="F192" s="177"/>
      <c r="G192" s="178"/>
      <c r="I192" s="183"/>
      <c r="J192" s="184"/>
    </row>
  </sheetData>
  <sheetProtection algorithmName="SHA-512" hashValue="VuEXySFvIY0VGJyaGZELc7gwGSzf4thQjab/EMnUT3HSxIpLCyLzVDx5OqZ0CTYxW1yHbhSiAPJT2dJRZhkqqA==" saltValue="xvwFshneaaL06BfAoQsPug==" spinCount="100000" sheet="1" objects="1" scenarios="1"/>
  <mergeCells count="148">
    <mergeCell ref="A184:G184"/>
    <mergeCell ref="I184:J184"/>
    <mergeCell ref="A185:G192"/>
    <mergeCell ref="I185:J192"/>
    <mergeCell ref="B157:E157"/>
    <mergeCell ref="B158:E158"/>
    <mergeCell ref="B159:E159"/>
    <mergeCell ref="B162:I162"/>
    <mergeCell ref="A164:H164"/>
    <mergeCell ref="A165:A172"/>
    <mergeCell ref="B165:J172"/>
    <mergeCell ref="A174:H174"/>
    <mergeCell ref="A175:A182"/>
    <mergeCell ref="B175:J182"/>
    <mergeCell ref="B148:E148"/>
    <mergeCell ref="B149:E149"/>
    <mergeCell ref="B150:E150"/>
    <mergeCell ref="B151:E151"/>
    <mergeCell ref="B152:E152"/>
    <mergeCell ref="B153:E153"/>
    <mergeCell ref="B154:E154"/>
    <mergeCell ref="B155:E155"/>
    <mergeCell ref="B156:E156"/>
    <mergeCell ref="B137:E137"/>
    <mergeCell ref="B139:E139"/>
    <mergeCell ref="B140:E140"/>
    <mergeCell ref="B141:E141"/>
    <mergeCell ref="B142:E142"/>
    <mergeCell ref="B144:E144"/>
    <mergeCell ref="B145:E145"/>
    <mergeCell ref="B146:E146"/>
    <mergeCell ref="B147:J147"/>
    <mergeCell ref="B127:E127"/>
    <mergeCell ref="B128:E128"/>
    <mergeCell ref="B129:E129"/>
    <mergeCell ref="B130:E130"/>
    <mergeCell ref="B131:E131"/>
    <mergeCell ref="B132:E132"/>
    <mergeCell ref="B133:E133"/>
    <mergeCell ref="B135:E135"/>
    <mergeCell ref="B136:E136"/>
    <mergeCell ref="C13:J13"/>
    <mergeCell ref="B26:E26"/>
    <mergeCell ref="B27:E27"/>
    <mergeCell ref="B28:E28"/>
    <mergeCell ref="B29:E29"/>
    <mergeCell ref="B52:E52"/>
    <mergeCell ref="B53:E53"/>
    <mergeCell ref="B31:E31"/>
    <mergeCell ref="B32:E32"/>
    <mergeCell ref="B33:E33"/>
    <mergeCell ref="B35:E35"/>
    <mergeCell ref="B36:E36"/>
    <mergeCell ref="B45:E45"/>
    <mergeCell ref="B46:E46"/>
    <mergeCell ref="B48:E48"/>
    <mergeCell ref="B49:E49"/>
    <mergeCell ref="B50:E50"/>
    <mergeCell ref="B37:E37"/>
    <mergeCell ref="B39:E39"/>
    <mergeCell ref="B41:E41"/>
    <mergeCell ref="B43:E43"/>
    <mergeCell ref="B40:E40"/>
    <mergeCell ref="B44:E44"/>
    <mergeCell ref="B51:E51"/>
    <mergeCell ref="B62:E62"/>
    <mergeCell ref="B59:E59"/>
    <mergeCell ref="B63:E63"/>
    <mergeCell ref="B69:E69"/>
    <mergeCell ref="I1:J1"/>
    <mergeCell ref="A4:J6"/>
    <mergeCell ref="A8:J8"/>
    <mergeCell ref="A9:B9"/>
    <mergeCell ref="C9:J9"/>
    <mergeCell ref="A10:B10"/>
    <mergeCell ref="C10:J10"/>
    <mergeCell ref="B24:E24"/>
    <mergeCell ref="B25:E25"/>
    <mergeCell ref="A17:J17"/>
    <mergeCell ref="B20:E20"/>
    <mergeCell ref="B21:E21"/>
    <mergeCell ref="B22:E22"/>
    <mergeCell ref="A14:B14"/>
    <mergeCell ref="C14:J14"/>
    <mergeCell ref="A11:B11"/>
    <mergeCell ref="C11:J11"/>
    <mergeCell ref="A12:B12"/>
    <mergeCell ref="C12:J12"/>
    <mergeCell ref="A13:B13"/>
    <mergeCell ref="B55:E55"/>
    <mergeCell ref="B85:E85"/>
    <mergeCell ref="B79:E79"/>
    <mergeCell ref="B80:E80"/>
    <mergeCell ref="B82:E82"/>
    <mergeCell ref="B83:E83"/>
    <mergeCell ref="B84:E84"/>
    <mergeCell ref="B87:E87"/>
    <mergeCell ref="B96:E96"/>
    <mergeCell ref="B56:E56"/>
    <mergeCell ref="B77:E77"/>
    <mergeCell ref="B78:E78"/>
    <mergeCell ref="B70:E70"/>
    <mergeCell ref="B71:E71"/>
    <mergeCell ref="B72:E72"/>
    <mergeCell ref="B73:E73"/>
    <mergeCell ref="B74:E74"/>
    <mergeCell ref="B75:E75"/>
    <mergeCell ref="B57:E57"/>
    <mergeCell ref="B58:E58"/>
    <mergeCell ref="B60:E60"/>
    <mergeCell ref="B67:E67"/>
    <mergeCell ref="B64:E64"/>
    <mergeCell ref="B65:E65"/>
    <mergeCell ref="B98:E98"/>
    <mergeCell ref="B93:E93"/>
    <mergeCell ref="B97:E97"/>
    <mergeCell ref="B99:E99"/>
    <mergeCell ref="B100:E100"/>
    <mergeCell ref="B88:E88"/>
    <mergeCell ref="B89:E89"/>
    <mergeCell ref="B90:E90"/>
    <mergeCell ref="B91:E91"/>
    <mergeCell ref="B92:E92"/>
    <mergeCell ref="B94:E94"/>
    <mergeCell ref="B102:E102"/>
    <mergeCell ref="B103:E103"/>
    <mergeCell ref="B104:E104"/>
    <mergeCell ref="B105:E105"/>
    <mergeCell ref="B106:E106"/>
    <mergeCell ref="B122:E122"/>
    <mergeCell ref="B124:E124"/>
    <mergeCell ref="B125:E125"/>
    <mergeCell ref="B126:E12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s>
  <phoneticPr fontId="13" type="noConversion"/>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4D7F299B-6A6C-4290-A75C-ED34728B7AF3}">
          <x14:formula1>
            <xm:f>Eenheden!$A$1:$A$5</xm:f>
          </x14:formula1>
          <xm:sqref>G21</xm:sqref>
        </x14:dataValidation>
        <x14:dataValidation type="list" allowBlank="1" showInputMessage="1" showErrorMessage="1" xr:uid="{284C903F-71A3-4D0B-8BA9-45132B2B988B}">
          <x14:formula1>
            <xm:f>Eenheden!$A$1:$A$6</xm:f>
          </x14:formula1>
          <xm:sqref>G25:G28 G32 G36 G40 G44:G45</xm:sqref>
        </x14:dataValidation>
        <x14:dataValidation type="list" allowBlank="1" showInputMessage="1" showErrorMessage="1" xr:uid="{67A5D322-C2B6-46E3-9EE1-59570481CCE9}">
          <x14:formula1>
            <xm:f>Eenheden!$A$1:$A$7</xm:f>
          </x14:formula1>
          <xm:sqref>G114:G115 G140:G141 G136 G120:G121 G107:G108 G92:G93</xm:sqref>
        </x14:dataValidation>
        <x14:dataValidation type="list" allowBlank="1" showInputMessage="1" showErrorMessage="1" xr:uid="{5B06FA5E-53B3-4276-8EFC-6879515FB325}">
          <x14:formula1>
            <xm:f>Eenheden!$A$1:$A$8</xm:f>
          </x14:formula1>
          <xm:sqref>G149:G158</xm:sqref>
        </x14:dataValidation>
        <x14:dataValidation type="list" allowBlank="1" showInputMessage="1" showErrorMessage="1" xr:uid="{3E33EC98-2B74-423C-81AA-6895BABAA7E4}">
          <x14:formula1>
            <xm:f>Eenheden!$A$1:$A$9</xm:f>
          </x14:formula1>
          <xm:sqref>G145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448E-91E7-4232-853C-8BF93CFC86E5}">
  <sheetPr>
    <pageSetUpPr fitToPage="1"/>
  </sheetPr>
  <dimension ref="A1:BO202"/>
  <sheetViews>
    <sheetView showGridLines="0" zoomScale="85" zoomScaleNormal="85" zoomScaleSheetLayoutView="85" workbookViewId="0">
      <selection activeCell="P27" sqref="P27"/>
    </sheetView>
  </sheetViews>
  <sheetFormatPr defaultColWidth="9.140625" defaultRowHeight="15" x14ac:dyDescent="0.25"/>
  <cols>
    <col min="2" max="2" width="25" customWidth="1"/>
    <col min="5" max="5" width="17" customWidth="1"/>
    <col min="6" max="6" width="12.28515625" customWidth="1"/>
    <col min="7" max="7" width="22.140625" customWidth="1"/>
    <col min="8" max="8" width="17.85546875" customWidth="1"/>
    <col min="9" max="9" width="24.5703125" customWidth="1"/>
    <col min="10" max="10" width="35.28515625" customWidth="1"/>
  </cols>
  <sheetData>
    <row r="1" spans="1:10" ht="21" x14ac:dyDescent="0.35">
      <c r="A1" s="13" t="s">
        <v>41</v>
      </c>
      <c r="B1" s="13"/>
      <c r="C1" s="13"/>
      <c r="D1" s="13"/>
      <c r="E1" s="13"/>
      <c r="F1" s="13"/>
      <c r="G1" s="13"/>
      <c r="H1" s="13"/>
      <c r="I1" s="205" t="s">
        <v>121</v>
      </c>
      <c r="J1" s="205"/>
    </row>
    <row r="4" spans="1:10" ht="15" customHeight="1" x14ac:dyDescent="0.25">
      <c r="A4" s="206" t="s">
        <v>42</v>
      </c>
      <c r="B4" s="206"/>
      <c r="C4" s="206"/>
      <c r="D4" s="206"/>
      <c r="E4" s="206"/>
      <c r="F4" s="206"/>
      <c r="G4" s="206"/>
      <c r="H4" s="206"/>
      <c r="I4" s="206"/>
      <c r="J4" s="206"/>
    </row>
    <row r="5" spans="1:10" x14ac:dyDescent="0.25">
      <c r="A5" s="206"/>
      <c r="B5" s="206"/>
      <c r="C5" s="206"/>
      <c r="D5" s="206"/>
      <c r="E5" s="206"/>
      <c r="F5" s="206"/>
      <c r="G5" s="206"/>
      <c r="H5" s="206"/>
      <c r="I5" s="206"/>
      <c r="J5" s="206"/>
    </row>
    <row r="6" spans="1:10" x14ac:dyDescent="0.25">
      <c r="A6" s="206"/>
      <c r="B6" s="206"/>
      <c r="C6" s="206"/>
      <c r="D6" s="206"/>
      <c r="E6" s="206"/>
      <c r="F6" s="206"/>
      <c r="G6" s="206"/>
      <c r="H6" s="206"/>
      <c r="I6" s="206"/>
      <c r="J6" s="206"/>
    </row>
    <row r="8" spans="1:10" ht="19.5" customHeight="1" x14ac:dyDescent="0.25">
      <c r="A8" s="213" t="s">
        <v>23</v>
      </c>
      <c r="B8" s="214"/>
      <c r="C8" s="214"/>
      <c r="D8" s="214"/>
      <c r="E8" s="214"/>
      <c r="F8" s="214"/>
      <c r="G8" s="214"/>
      <c r="H8" s="214"/>
      <c r="I8" s="214"/>
      <c r="J8" s="214"/>
    </row>
    <row r="9" spans="1:10" ht="19.5" customHeight="1" x14ac:dyDescent="0.25">
      <c r="A9" s="207" t="s">
        <v>12</v>
      </c>
      <c r="B9" s="208"/>
      <c r="C9" s="209" t="str">
        <f>IF(Totaalblad!C6=0," ",Totaalblad!C6)</f>
        <v xml:space="preserve"> </v>
      </c>
      <c r="D9" s="210"/>
      <c r="E9" s="210"/>
      <c r="F9" s="210"/>
      <c r="G9" s="210"/>
      <c r="H9" s="210"/>
      <c r="I9" s="210"/>
      <c r="J9" s="210"/>
    </row>
    <row r="10" spans="1:10" ht="19.5" customHeight="1" x14ac:dyDescent="0.25">
      <c r="A10" s="207" t="s">
        <v>10</v>
      </c>
      <c r="B10" s="208"/>
      <c r="C10" s="209" t="str">
        <f>IF(Totaalblad!C7=0," ",Totaalblad!C7)</f>
        <v xml:space="preserve"> </v>
      </c>
      <c r="D10" s="210"/>
      <c r="E10" s="210"/>
      <c r="F10" s="210"/>
      <c r="G10" s="210"/>
      <c r="H10" s="210"/>
      <c r="I10" s="210"/>
      <c r="J10" s="210"/>
    </row>
    <row r="11" spans="1:10" ht="19.5" customHeight="1" x14ac:dyDescent="0.25">
      <c r="A11" s="207" t="s">
        <v>9</v>
      </c>
      <c r="B11" s="208"/>
      <c r="C11" s="209" t="str">
        <f>IF(Totaalblad!C8=0," ",Totaalblad!C8)</f>
        <v xml:space="preserve"> </v>
      </c>
      <c r="D11" s="210"/>
      <c r="E11" s="210"/>
      <c r="F11" s="210"/>
      <c r="G11" s="210"/>
      <c r="H11" s="210"/>
      <c r="I11" s="210"/>
      <c r="J11" s="210"/>
    </row>
    <row r="12" spans="1:10" ht="19.5" customHeight="1" x14ac:dyDescent="0.25">
      <c r="A12" s="211" t="s">
        <v>24</v>
      </c>
      <c r="B12" s="212"/>
      <c r="C12" s="209" t="str">
        <f>IF(Totaalblad!C9=0," ",Totaalblad!C9)</f>
        <v xml:space="preserve"> </v>
      </c>
      <c r="D12" s="210"/>
      <c r="E12" s="210"/>
      <c r="F12" s="210"/>
      <c r="G12" s="210"/>
      <c r="H12" s="210"/>
      <c r="I12" s="210"/>
      <c r="J12" s="210"/>
    </row>
    <row r="13" spans="1:10" ht="19.5" customHeight="1" x14ac:dyDescent="0.25">
      <c r="A13" s="207" t="s">
        <v>8</v>
      </c>
      <c r="B13" s="208"/>
      <c r="C13" s="209" t="str">
        <f>IF(Totaalblad!C10=0," ",Totaalblad!C10)</f>
        <v xml:space="preserve"> </v>
      </c>
      <c r="D13" s="210"/>
      <c r="E13" s="210"/>
      <c r="F13" s="210"/>
      <c r="G13" s="210"/>
      <c r="H13" s="210"/>
      <c r="I13" s="210"/>
      <c r="J13" s="210"/>
    </row>
    <row r="14" spans="1:10" ht="19.5" customHeight="1" x14ac:dyDescent="0.25">
      <c r="A14" s="207" t="s">
        <v>7</v>
      </c>
      <c r="B14" s="208"/>
      <c r="C14" s="209" t="str">
        <f>IF(Totaalblad!C11=0," ",Totaalblad!C11)</f>
        <v xml:space="preserve"> </v>
      </c>
      <c r="D14" s="210"/>
      <c r="E14" s="210"/>
      <c r="F14" s="210"/>
      <c r="G14" s="210"/>
      <c r="H14" s="210"/>
      <c r="I14" s="210"/>
      <c r="J14" s="210"/>
    </row>
    <row r="15" spans="1:10" x14ac:dyDescent="0.25">
      <c r="C15" s="5"/>
      <c r="D15" s="5"/>
      <c r="E15" s="5"/>
      <c r="F15" s="5"/>
      <c r="G15" s="5"/>
      <c r="H15" s="5"/>
      <c r="I15" s="5"/>
      <c r="J15" s="5"/>
    </row>
    <row r="16" spans="1:10" s="2" customFormat="1" ht="24" customHeight="1" x14ac:dyDescent="0.25">
      <c r="A16" s="19"/>
      <c r="B16" s="19"/>
      <c r="C16" s="19"/>
      <c r="D16" s="19"/>
      <c r="E16" s="19"/>
      <c r="F16" s="19"/>
      <c r="G16" s="19"/>
      <c r="H16" s="19"/>
      <c r="I16" s="19"/>
      <c r="J16" s="20"/>
    </row>
    <row r="17" spans="1:67" s="7" customFormat="1" ht="33" customHeight="1" x14ac:dyDescent="0.25">
      <c r="A17" s="215" t="s">
        <v>177</v>
      </c>
      <c r="B17" s="215"/>
      <c r="C17" s="215"/>
      <c r="D17" s="215"/>
      <c r="E17" s="215"/>
      <c r="F17" s="215"/>
      <c r="G17" s="215"/>
      <c r="H17" s="215"/>
      <c r="I17" s="215"/>
      <c r="J17" s="21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25">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25">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25">
      <c r="A20" s="9"/>
      <c r="B20" s="216" t="s">
        <v>48</v>
      </c>
      <c r="C20" s="216"/>
      <c r="D20" s="216"/>
      <c r="E20" s="216"/>
      <c r="F20" s="10" t="s">
        <v>0</v>
      </c>
      <c r="G20" s="10" t="s">
        <v>6</v>
      </c>
      <c r="H20" s="101" t="s">
        <v>5</v>
      </c>
      <c r="I20" s="18" t="s">
        <v>4</v>
      </c>
      <c r="J20" s="12" t="s">
        <v>178</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25">
      <c r="A21" s="43"/>
      <c r="B21" s="155" t="s">
        <v>49</v>
      </c>
      <c r="C21" s="155"/>
      <c r="D21" s="155"/>
      <c r="E21" s="155"/>
      <c r="F21" s="38" t="s">
        <v>50</v>
      </c>
      <c r="G21" s="39" t="s">
        <v>34</v>
      </c>
      <c r="H21" s="40"/>
      <c r="I21" s="87">
        <v>220.1</v>
      </c>
      <c r="J21" s="121">
        <f>+H21*I21</f>
        <v>0</v>
      </c>
    </row>
    <row r="22" spans="1:67" ht="20.25" customHeight="1" x14ac:dyDescent="0.25">
      <c r="A22" s="43"/>
      <c r="B22" s="160" t="s">
        <v>3</v>
      </c>
      <c r="C22" s="160"/>
      <c r="D22" s="160"/>
      <c r="E22" s="160"/>
      <c r="F22" s="45"/>
      <c r="G22" s="46"/>
      <c r="H22" s="47"/>
      <c r="I22" s="48"/>
      <c r="J22" s="49">
        <f>SUM(J21:J21)</f>
        <v>0</v>
      </c>
    </row>
    <row r="23" spans="1:67" x14ac:dyDescent="0.25">
      <c r="A23" s="50"/>
      <c r="B23" s="51"/>
      <c r="C23" s="52"/>
      <c r="D23" s="52"/>
      <c r="E23" s="52"/>
      <c r="F23" s="52"/>
      <c r="G23" s="53"/>
      <c r="H23" s="52"/>
      <c r="I23" s="54"/>
      <c r="J23" s="52"/>
    </row>
    <row r="24" spans="1:67" s="8" customFormat="1" ht="20.25" customHeight="1" x14ac:dyDescent="0.25">
      <c r="A24" s="55"/>
      <c r="B24" s="156" t="s">
        <v>27</v>
      </c>
      <c r="C24" s="156"/>
      <c r="D24" s="156"/>
      <c r="E24" s="156"/>
      <c r="F24" s="100" t="s">
        <v>0</v>
      </c>
      <c r="G24" s="100" t="s">
        <v>6</v>
      </c>
      <c r="H24" s="100" t="s">
        <v>5</v>
      </c>
      <c r="I24" s="103" t="s">
        <v>4</v>
      </c>
      <c r="J24" s="111" t="s">
        <v>178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25">
      <c r="A25" s="43"/>
      <c r="B25" s="155" t="s">
        <v>51</v>
      </c>
      <c r="C25" s="155"/>
      <c r="D25" s="155"/>
      <c r="E25" s="155"/>
      <c r="F25" s="38" t="s">
        <v>28</v>
      </c>
      <c r="G25" s="39" t="s">
        <v>34</v>
      </c>
      <c r="H25" s="40"/>
      <c r="I25" s="87">
        <v>243.96</v>
      </c>
      <c r="J25" s="121">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25">
      <c r="A26" s="43"/>
      <c r="B26" s="155" t="s">
        <v>51</v>
      </c>
      <c r="C26" s="155"/>
      <c r="D26" s="155"/>
      <c r="E26" s="155"/>
      <c r="F26" s="38" t="s">
        <v>29</v>
      </c>
      <c r="G26" s="39" t="s">
        <v>52</v>
      </c>
      <c r="H26" s="40"/>
      <c r="I26" s="87">
        <v>58.39</v>
      </c>
      <c r="J26" s="121">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25">
      <c r="A27" s="43"/>
      <c r="B27" s="155" t="s">
        <v>53</v>
      </c>
      <c r="C27" s="155"/>
      <c r="D27" s="155"/>
      <c r="E27" s="155"/>
      <c r="F27" s="38" t="s">
        <v>30</v>
      </c>
      <c r="G27" s="39" t="s">
        <v>34</v>
      </c>
      <c r="H27" s="40"/>
      <c r="I27" s="87">
        <v>347.05</v>
      </c>
      <c r="J27" s="121">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25">
      <c r="A28" s="43"/>
      <c r="B28" s="155" t="s">
        <v>53</v>
      </c>
      <c r="C28" s="155"/>
      <c r="D28" s="155"/>
      <c r="E28" s="155"/>
      <c r="F28" s="38" t="s">
        <v>31</v>
      </c>
      <c r="G28" s="39" t="s">
        <v>52</v>
      </c>
      <c r="H28" s="40"/>
      <c r="I28" s="87">
        <v>87.96</v>
      </c>
      <c r="J28" s="121">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25">
      <c r="A29" s="43"/>
      <c r="B29" s="160" t="s">
        <v>3</v>
      </c>
      <c r="C29" s="160"/>
      <c r="D29" s="160"/>
      <c r="E29" s="160"/>
      <c r="F29" s="45"/>
      <c r="G29" s="46"/>
      <c r="H29" s="58"/>
      <c r="I29" s="48"/>
      <c r="J29" s="49">
        <f>SUM(J25:J28)</f>
        <v>0</v>
      </c>
    </row>
    <row r="30" spans="1:67" x14ac:dyDescent="0.25">
      <c r="A30" s="52"/>
      <c r="B30" s="52"/>
      <c r="C30" s="52"/>
      <c r="D30" s="52"/>
      <c r="E30" s="52"/>
      <c r="F30" s="52"/>
      <c r="G30" s="52"/>
      <c r="H30" s="52"/>
      <c r="I30" s="52"/>
      <c r="J30" s="52"/>
    </row>
    <row r="31" spans="1:67" s="8" customFormat="1" ht="20.25" customHeight="1" x14ac:dyDescent="0.25">
      <c r="A31" s="55"/>
      <c r="B31" s="156" t="s">
        <v>32</v>
      </c>
      <c r="C31" s="156"/>
      <c r="D31" s="156"/>
      <c r="E31" s="156"/>
      <c r="F31" s="100" t="s">
        <v>0</v>
      </c>
      <c r="G31" s="100" t="s">
        <v>6</v>
      </c>
      <c r="H31" s="100" t="s">
        <v>5</v>
      </c>
      <c r="I31" s="103" t="s">
        <v>4</v>
      </c>
      <c r="J31" s="111" t="s">
        <v>178</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25">
      <c r="A32" s="43"/>
      <c r="B32" s="155" t="s">
        <v>32</v>
      </c>
      <c r="C32" s="155"/>
      <c r="D32" s="155"/>
      <c r="E32" s="155"/>
      <c r="F32" s="38" t="s">
        <v>33</v>
      </c>
      <c r="G32" s="39" t="s">
        <v>34</v>
      </c>
      <c r="H32" s="40"/>
      <c r="I32" s="87">
        <v>57.12</v>
      </c>
      <c r="J32" s="121">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25">
      <c r="A33" s="43"/>
      <c r="B33" s="160" t="s">
        <v>3</v>
      </c>
      <c r="C33" s="160"/>
      <c r="D33" s="160"/>
      <c r="E33" s="160"/>
      <c r="F33" s="45"/>
      <c r="G33" s="46"/>
      <c r="H33" s="47"/>
      <c r="I33" s="48"/>
      <c r="J33" s="49">
        <f>SUM(J32:J32)</f>
        <v>0</v>
      </c>
    </row>
    <row r="34" spans="1:67" x14ac:dyDescent="0.25">
      <c r="A34" s="52"/>
      <c r="B34" s="52"/>
      <c r="C34" s="52"/>
      <c r="D34" s="52"/>
      <c r="E34" s="52"/>
      <c r="F34" s="52"/>
      <c r="G34" s="52"/>
      <c r="H34" s="52"/>
      <c r="I34" s="52"/>
      <c r="J34" s="52"/>
    </row>
    <row r="35" spans="1:67" s="8" customFormat="1" ht="20.25" customHeight="1" x14ac:dyDescent="0.25">
      <c r="A35" s="55"/>
      <c r="B35" s="156" t="s">
        <v>54</v>
      </c>
      <c r="C35" s="156"/>
      <c r="D35" s="156"/>
      <c r="E35" s="156"/>
      <c r="F35" s="100" t="s">
        <v>0</v>
      </c>
      <c r="G35" s="100" t="s">
        <v>6</v>
      </c>
      <c r="H35" s="100" t="s">
        <v>5</v>
      </c>
      <c r="I35" s="103" t="s">
        <v>4</v>
      </c>
      <c r="J35" s="111" t="s">
        <v>178</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25">
      <c r="A36" s="43"/>
      <c r="B36" s="155" t="s">
        <v>54</v>
      </c>
      <c r="C36" s="155"/>
      <c r="D36" s="155"/>
      <c r="E36" s="155"/>
      <c r="F36" s="38" t="s">
        <v>55</v>
      </c>
      <c r="G36" s="39" t="s">
        <v>34</v>
      </c>
      <c r="H36" s="40"/>
      <c r="I36" s="87">
        <v>121.1</v>
      </c>
      <c r="J36" s="121">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25">
      <c r="A37" s="43"/>
      <c r="B37" s="160" t="s">
        <v>3</v>
      </c>
      <c r="C37" s="160"/>
      <c r="D37" s="160"/>
      <c r="E37" s="160"/>
      <c r="F37" s="45"/>
      <c r="G37" s="46"/>
      <c r="H37" s="58"/>
      <c r="I37" s="48"/>
      <c r="J37" s="49">
        <f>SUM(J36:J36)</f>
        <v>0</v>
      </c>
    </row>
    <row r="38" spans="1:67" x14ac:dyDescent="0.25">
      <c r="A38" s="52"/>
      <c r="B38" s="52"/>
      <c r="C38" s="52"/>
      <c r="D38" s="52"/>
      <c r="E38" s="52"/>
      <c r="F38" s="52"/>
      <c r="G38" s="52"/>
      <c r="H38" s="52"/>
      <c r="I38" s="52"/>
      <c r="J38" s="52"/>
    </row>
    <row r="39" spans="1:67" s="8" customFormat="1" ht="20.25" customHeight="1" x14ac:dyDescent="0.25">
      <c r="A39" s="55"/>
      <c r="B39" s="156" t="s">
        <v>56</v>
      </c>
      <c r="C39" s="156"/>
      <c r="D39" s="156"/>
      <c r="E39" s="156"/>
      <c r="F39" s="100" t="s">
        <v>0</v>
      </c>
      <c r="G39" s="100" t="s">
        <v>6</v>
      </c>
      <c r="H39" s="100" t="s">
        <v>5</v>
      </c>
      <c r="I39" s="103" t="s">
        <v>4</v>
      </c>
      <c r="J39" s="111" t="s">
        <v>178</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25">
      <c r="A40" s="43"/>
      <c r="B40" s="155" t="s">
        <v>56</v>
      </c>
      <c r="C40" s="155"/>
      <c r="D40" s="155"/>
      <c r="E40" s="155"/>
      <c r="F40" s="38" t="s">
        <v>57</v>
      </c>
      <c r="G40" s="39" t="s">
        <v>34</v>
      </c>
      <c r="H40" s="40"/>
      <c r="I40" s="87">
        <v>159.66</v>
      </c>
      <c r="J40" s="121">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ht="20.25" customHeight="1" x14ac:dyDescent="0.25">
      <c r="A41" s="43"/>
      <c r="B41" s="160" t="s">
        <v>3</v>
      </c>
      <c r="C41" s="160"/>
      <c r="D41" s="160"/>
      <c r="E41" s="160"/>
      <c r="F41" s="45"/>
      <c r="G41" s="46"/>
      <c r="H41" s="58"/>
      <c r="I41" s="48"/>
      <c r="J41" s="49">
        <f>SUM(J40:J40)</f>
        <v>0</v>
      </c>
    </row>
    <row r="42" spans="1:67" x14ac:dyDescent="0.25">
      <c r="A42" s="52"/>
      <c r="B42" s="52"/>
      <c r="C42" s="52"/>
      <c r="D42" s="52"/>
      <c r="E42" s="52"/>
      <c r="F42" s="52"/>
      <c r="G42" s="52"/>
      <c r="H42" s="52"/>
      <c r="I42" s="52"/>
      <c r="J42" s="52"/>
    </row>
    <row r="43" spans="1:67" s="8" customFormat="1" ht="32.25" customHeight="1" x14ac:dyDescent="0.25">
      <c r="A43" s="55"/>
      <c r="B43" s="204" t="s">
        <v>58</v>
      </c>
      <c r="C43" s="204"/>
      <c r="D43" s="204"/>
      <c r="E43" s="204"/>
      <c r="F43" s="100" t="s">
        <v>0</v>
      </c>
      <c r="G43" s="100" t="s">
        <v>6</v>
      </c>
      <c r="H43" s="100" t="s">
        <v>5</v>
      </c>
      <c r="I43" s="103" t="s">
        <v>4</v>
      </c>
      <c r="J43" s="111" t="s">
        <v>178</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8" customFormat="1" ht="20.25" customHeight="1" x14ac:dyDescent="0.25">
      <c r="A44" s="43"/>
      <c r="B44" s="155" t="s">
        <v>59</v>
      </c>
      <c r="C44" s="155"/>
      <c r="D44" s="155"/>
      <c r="E44" s="155"/>
      <c r="F44" s="38" t="s">
        <v>60</v>
      </c>
      <c r="G44" s="39" t="s">
        <v>52</v>
      </c>
      <c r="H44" s="40"/>
      <c r="I44" s="87">
        <v>102.06</v>
      </c>
      <c r="J44" s="121">
        <f>+H44*I44</f>
        <v>0</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25">
      <c r="A45" s="43"/>
      <c r="B45" s="155" t="s">
        <v>61</v>
      </c>
      <c r="C45" s="155"/>
      <c r="D45" s="155"/>
      <c r="E45" s="155"/>
      <c r="F45" s="38" t="s">
        <v>62</v>
      </c>
      <c r="G45" s="39" t="s">
        <v>52</v>
      </c>
      <c r="H45" s="40"/>
      <c r="I45" s="87">
        <v>102.06</v>
      </c>
      <c r="J45" s="44">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ht="20.25" customHeight="1" x14ac:dyDescent="0.25">
      <c r="A46" s="43"/>
      <c r="B46" s="160" t="s">
        <v>3</v>
      </c>
      <c r="C46" s="160"/>
      <c r="D46" s="160"/>
      <c r="E46" s="160"/>
      <c r="F46" s="45"/>
      <c r="G46" s="46"/>
      <c r="H46" s="58"/>
      <c r="I46" s="48"/>
      <c r="J46" s="49">
        <f>SUM(J44:J45)</f>
        <v>0</v>
      </c>
    </row>
    <row r="47" spans="1:67" x14ac:dyDescent="0.25">
      <c r="A47" s="52"/>
      <c r="B47" s="52"/>
      <c r="C47" s="52"/>
      <c r="D47" s="52"/>
      <c r="E47" s="52"/>
      <c r="F47" s="52"/>
      <c r="G47" s="52"/>
      <c r="H47" s="52"/>
      <c r="I47" s="52"/>
      <c r="J47" s="52"/>
    </row>
    <row r="48" spans="1:67" s="8" customFormat="1" ht="32.25" customHeight="1" x14ac:dyDescent="0.25">
      <c r="A48" s="55"/>
      <c r="B48" s="156" t="s">
        <v>63</v>
      </c>
      <c r="C48" s="156"/>
      <c r="D48" s="156"/>
      <c r="E48" s="156"/>
      <c r="F48" s="100" t="s">
        <v>0</v>
      </c>
      <c r="G48" s="100" t="s">
        <v>112</v>
      </c>
      <c r="H48" s="100" t="s">
        <v>113</v>
      </c>
      <c r="I48" s="59" t="s">
        <v>114</v>
      </c>
      <c r="J48" s="111" t="s">
        <v>179</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25">
      <c r="A49" s="43"/>
      <c r="B49" s="155" t="s">
        <v>133</v>
      </c>
      <c r="C49" s="155"/>
      <c r="D49" s="155"/>
      <c r="E49" s="155"/>
      <c r="F49" s="38" t="s">
        <v>64</v>
      </c>
      <c r="G49" s="87">
        <v>4221.6000000000004</v>
      </c>
      <c r="H49" s="87">
        <f>G49/10</f>
        <v>422.16</v>
      </c>
      <c r="I49" s="60"/>
      <c r="J49" s="89">
        <f>+H49*I49</f>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25">
      <c r="A50" s="43"/>
      <c r="B50" s="155" t="s">
        <v>134</v>
      </c>
      <c r="C50" s="155"/>
      <c r="D50" s="155"/>
      <c r="E50" s="155"/>
      <c r="F50" s="38" t="s">
        <v>64</v>
      </c>
      <c r="G50" s="87">
        <v>4421.7</v>
      </c>
      <c r="H50" s="87">
        <f t="shared" ref="H50:H59" si="0">G50/10</f>
        <v>442.16999999999996</v>
      </c>
      <c r="I50" s="60"/>
      <c r="J50" s="89">
        <f t="shared" ref="J50:J59" si="1">+H50*I50</f>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25">
      <c r="A51" s="43"/>
      <c r="B51" s="155" t="s">
        <v>184</v>
      </c>
      <c r="C51" s="155"/>
      <c r="D51" s="155"/>
      <c r="E51" s="155"/>
      <c r="F51" s="38" t="s">
        <v>64</v>
      </c>
      <c r="G51" s="87">
        <v>4714.3999999999996</v>
      </c>
      <c r="H51" s="87">
        <f t="shared" si="0"/>
        <v>471.43999999999994</v>
      </c>
      <c r="I51" s="60"/>
      <c r="J51" s="8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25">
      <c r="A52" s="43"/>
      <c r="B52" s="155" t="s">
        <v>135</v>
      </c>
      <c r="C52" s="155"/>
      <c r="D52" s="155"/>
      <c r="E52" s="155"/>
      <c r="F52" s="38" t="s">
        <v>66</v>
      </c>
      <c r="G52" s="87">
        <v>8443.2000000000007</v>
      </c>
      <c r="H52" s="87">
        <f t="shared" si="0"/>
        <v>844.32</v>
      </c>
      <c r="I52" s="60"/>
      <c r="J52" s="8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25">
      <c r="A53" s="43"/>
      <c r="B53" s="155" t="s">
        <v>136</v>
      </c>
      <c r="C53" s="155"/>
      <c r="D53" s="155"/>
      <c r="E53" s="155"/>
      <c r="F53" s="38" t="s">
        <v>66</v>
      </c>
      <c r="G53" s="87">
        <v>8843.4</v>
      </c>
      <c r="H53" s="87">
        <f t="shared" si="0"/>
        <v>884.33999999999992</v>
      </c>
      <c r="I53" s="60"/>
      <c r="J53" s="8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25">
      <c r="A54" s="43"/>
      <c r="B54" s="155" t="s">
        <v>183</v>
      </c>
      <c r="C54" s="155"/>
      <c r="D54" s="155"/>
      <c r="E54" s="155"/>
      <c r="F54" s="38" t="s">
        <v>66</v>
      </c>
      <c r="G54" s="87">
        <v>9428.7999999999993</v>
      </c>
      <c r="H54" s="87">
        <f t="shared" si="0"/>
        <v>942.87999999999988</v>
      </c>
      <c r="I54" s="60"/>
      <c r="J54" s="8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25">
      <c r="A55" s="43"/>
      <c r="B55" s="155" t="s">
        <v>137</v>
      </c>
      <c r="C55" s="155"/>
      <c r="D55" s="155"/>
      <c r="E55" s="155"/>
      <c r="F55" s="38" t="s">
        <v>67</v>
      </c>
      <c r="G55" s="87">
        <v>16886.400000000001</v>
      </c>
      <c r="H55" s="87">
        <f t="shared" si="0"/>
        <v>1688.64</v>
      </c>
      <c r="I55" s="60"/>
      <c r="J55" s="8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25">
      <c r="A56" s="43"/>
      <c r="B56" s="155" t="s">
        <v>138</v>
      </c>
      <c r="C56" s="155"/>
      <c r="D56" s="155"/>
      <c r="E56" s="155"/>
      <c r="F56" s="61" t="s">
        <v>67</v>
      </c>
      <c r="G56" s="87">
        <v>17686.8</v>
      </c>
      <c r="H56" s="87">
        <f t="shared" si="0"/>
        <v>1768.6799999999998</v>
      </c>
      <c r="I56" s="62"/>
      <c r="J56" s="8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8" customFormat="1" ht="20.25" customHeight="1" x14ac:dyDescent="0.25">
      <c r="A57" s="43"/>
      <c r="B57" s="155" t="s">
        <v>182</v>
      </c>
      <c r="C57" s="155"/>
      <c r="D57" s="155"/>
      <c r="E57" s="155"/>
      <c r="F57" s="61" t="s">
        <v>67</v>
      </c>
      <c r="G57" s="87">
        <v>18857.7</v>
      </c>
      <c r="H57" s="87">
        <f t="shared" si="0"/>
        <v>1885.77</v>
      </c>
      <c r="I57" s="62"/>
      <c r="J57" s="89">
        <f t="shared" si="1"/>
        <v>0</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8" customFormat="1" ht="20.25" customHeight="1" x14ac:dyDescent="0.25">
      <c r="A58" s="43"/>
      <c r="B58" s="155" t="s">
        <v>139</v>
      </c>
      <c r="C58" s="155"/>
      <c r="D58" s="155"/>
      <c r="E58" s="155"/>
      <c r="F58" s="61" t="s">
        <v>140</v>
      </c>
      <c r="G58" s="87">
        <v>26530.400000000001</v>
      </c>
      <c r="H58" s="87">
        <f t="shared" si="0"/>
        <v>2653.04</v>
      </c>
      <c r="I58" s="62"/>
      <c r="J58" s="89">
        <f t="shared" si="1"/>
        <v>0</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8" customFormat="1" ht="20.25" customHeight="1" x14ac:dyDescent="0.25">
      <c r="A59" s="43"/>
      <c r="B59" s="155" t="s">
        <v>181</v>
      </c>
      <c r="C59" s="155"/>
      <c r="D59" s="155"/>
      <c r="E59" s="155"/>
      <c r="F59" s="61" t="s">
        <v>140</v>
      </c>
      <c r="G59" s="87">
        <v>28286.7</v>
      </c>
      <c r="H59" s="87">
        <f t="shared" si="0"/>
        <v>2828.67</v>
      </c>
      <c r="I59" s="62"/>
      <c r="J59" s="89">
        <f t="shared" si="1"/>
        <v>0</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ht="20.25" customHeight="1" x14ac:dyDescent="0.25">
      <c r="A60" s="43"/>
      <c r="B60" s="160" t="s">
        <v>3</v>
      </c>
      <c r="C60" s="160"/>
      <c r="D60" s="160"/>
      <c r="E60" s="160"/>
      <c r="F60" s="45"/>
      <c r="G60" s="46"/>
      <c r="H60" s="47"/>
      <c r="I60" s="63"/>
      <c r="J60" s="49">
        <f>SUM(J49:J59)</f>
        <v>0</v>
      </c>
    </row>
    <row r="61" spans="1:67" x14ac:dyDescent="0.25">
      <c r="A61" s="52"/>
      <c r="B61" s="52"/>
      <c r="C61" s="52"/>
      <c r="D61" s="52"/>
      <c r="E61" s="52"/>
      <c r="F61" s="52"/>
      <c r="G61" s="52"/>
      <c r="H61" s="52"/>
      <c r="I61" s="52"/>
      <c r="J61" s="52"/>
    </row>
    <row r="62" spans="1:67" s="8" customFormat="1" ht="33" customHeight="1" x14ac:dyDescent="0.25">
      <c r="A62" s="55"/>
      <c r="B62" s="156" t="s">
        <v>68</v>
      </c>
      <c r="C62" s="156"/>
      <c r="D62" s="156"/>
      <c r="E62" s="156"/>
      <c r="F62" s="100" t="s">
        <v>0</v>
      </c>
      <c r="G62" s="100" t="s">
        <v>112</v>
      </c>
      <c r="H62" s="100" t="s">
        <v>113</v>
      </c>
      <c r="I62" s="59" t="s">
        <v>114</v>
      </c>
      <c r="J62" s="111" t="s">
        <v>179</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8" customFormat="1" ht="20.25" customHeight="1" x14ac:dyDescent="0.25">
      <c r="A63" s="43"/>
      <c r="B63" s="155" t="s">
        <v>124</v>
      </c>
      <c r="C63" s="155"/>
      <c r="D63" s="155"/>
      <c r="E63" s="155"/>
      <c r="F63" s="38" t="s">
        <v>69</v>
      </c>
      <c r="G63" s="87">
        <v>3581.4</v>
      </c>
      <c r="H63" s="87">
        <f t="shared" ref="H63:H74" si="2">G63/12</f>
        <v>298.45</v>
      </c>
      <c r="I63" s="60"/>
      <c r="J63" s="89">
        <f>+H63*I63</f>
        <v>0</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8" customFormat="1" ht="20.25" customHeight="1" x14ac:dyDescent="0.25">
      <c r="A64" s="43"/>
      <c r="B64" s="155" t="s">
        <v>125</v>
      </c>
      <c r="C64" s="155"/>
      <c r="D64" s="155"/>
      <c r="E64" s="155"/>
      <c r="F64" s="38" t="s">
        <v>69</v>
      </c>
      <c r="G64" s="87">
        <v>3751.2</v>
      </c>
      <c r="H64" s="87">
        <f t="shared" si="2"/>
        <v>312.59999999999997</v>
      </c>
      <c r="I64" s="60"/>
      <c r="J64" s="89">
        <f>+H64*I64</f>
        <v>0</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8" customFormat="1" ht="20.25" customHeight="1" x14ac:dyDescent="0.25">
      <c r="A65" s="43"/>
      <c r="B65" s="155" t="s">
        <v>185</v>
      </c>
      <c r="C65" s="155"/>
      <c r="D65" s="155"/>
      <c r="E65" s="155"/>
      <c r="F65" s="38" t="s">
        <v>69</v>
      </c>
      <c r="G65" s="87">
        <v>3999.48</v>
      </c>
      <c r="H65" s="87">
        <f t="shared" si="2"/>
        <v>333.29</v>
      </c>
      <c r="I65" s="60"/>
      <c r="J65" s="89">
        <f>+H65*I65</f>
        <v>0</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8" customFormat="1" ht="20.25" customHeight="1" x14ac:dyDescent="0.25">
      <c r="A66" s="43"/>
      <c r="B66" s="155" t="s">
        <v>126</v>
      </c>
      <c r="C66" s="155"/>
      <c r="D66" s="155"/>
      <c r="E66" s="155"/>
      <c r="F66" s="38" t="s">
        <v>70</v>
      </c>
      <c r="G66" s="87">
        <v>9521.76</v>
      </c>
      <c r="H66" s="87">
        <f t="shared" si="2"/>
        <v>793.48</v>
      </c>
      <c r="I66" s="60"/>
      <c r="J66" s="89">
        <f t="shared" ref="J66:J74" si="3">+H66*I66</f>
        <v>0</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8" customFormat="1" ht="20.25" customHeight="1" x14ac:dyDescent="0.25">
      <c r="A67" s="43"/>
      <c r="B67" s="155" t="s">
        <v>127</v>
      </c>
      <c r="C67" s="155"/>
      <c r="D67" s="155"/>
      <c r="E67" s="155"/>
      <c r="F67" s="38" t="s">
        <v>70</v>
      </c>
      <c r="G67" s="87">
        <v>9973.08</v>
      </c>
      <c r="H67" s="87">
        <f t="shared" si="2"/>
        <v>831.09</v>
      </c>
      <c r="I67" s="60"/>
      <c r="J67" s="89">
        <f t="shared" si="3"/>
        <v>0</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8" customFormat="1" ht="20.25" customHeight="1" x14ac:dyDescent="0.25">
      <c r="A68" s="43"/>
      <c r="B68" s="155" t="s">
        <v>186</v>
      </c>
      <c r="C68" s="155"/>
      <c r="D68" s="155"/>
      <c r="E68" s="155"/>
      <c r="F68" s="38" t="s">
        <v>70</v>
      </c>
      <c r="G68" s="87">
        <v>10633.32</v>
      </c>
      <c r="H68" s="87">
        <f t="shared" si="2"/>
        <v>886.11</v>
      </c>
      <c r="I68" s="60"/>
      <c r="J68" s="89">
        <f t="shared" si="3"/>
        <v>0</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8" customFormat="1" ht="20.25" customHeight="1" x14ac:dyDescent="0.25">
      <c r="A69" s="43"/>
      <c r="B69" s="155" t="s">
        <v>131</v>
      </c>
      <c r="C69" s="155"/>
      <c r="D69" s="155"/>
      <c r="E69" s="155"/>
      <c r="F69" s="38" t="s">
        <v>71</v>
      </c>
      <c r="G69" s="87">
        <v>30875.4</v>
      </c>
      <c r="H69" s="87">
        <f t="shared" si="2"/>
        <v>2572.9500000000003</v>
      </c>
      <c r="I69" s="60"/>
      <c r="J69" s="89">
        <f t="shared" si="3"/>
        <v>0</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8" customFormat="1" ht="20.25" customHeight="1" x14ac:dyDescent="0.25">
      <c r="A70" s="43"/>
      <c r="B70" s="155" t="s">
        <v>189</v>
      </c>
      <c r="C70" s="155"/>
      <c r="D70" s="155"/>
      <c r="E70" s="155"/>
      <c r="F70" s="38" t="s">
        <v>71</v>
      </c>
      <c r="G70" s="87">
        <v>32338.89</v>
      </c>
      <c r="H70" s="87">
        <f t="shared" si="2"/>
        <v>2694.9074999999998</v>
      </c>
      <c r="I70" s="60"/>
      <c r="J70" s="89">
        <f t="shared" si="3"/>
        <v>0</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8" customFormat="1" ht="20.25" customHeight="1" x14ac:dyDescent="0.25">
      <c r="A71" s="43"/>
      <c r="B71" s="155" t="s">
        <v>129</v>
      </c>
      <c r="C71" s="155"/>
      <c r="D71" s="155"/>
      <c r="E71" s="155"/>
      <c r="F71" s="38" t="s">
        <v>128</v>
      </c>
      <c r="G71" s="87">
        <v>7504.68</v>
      </c>
      <c r="H71" s="87">
        <f t="shared" si="2"/>
        <v>625.39</v>
      </c>
      <c r="I71" s="65"/>
      <c r="J71" s="89">
        <f t="shared" si="3"/>
        <v>0</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8" customFormat="1" ht="20.25" customHeight="1" x14ac:dyDescent="0.25">
      <c r="A72" s="43"/>
      <c r="B72" s="155" t="s">
        <v>187</v>
      </c>
      <c r="C72" s="155"/>
      <c r="D72" s="155"/>
      <c r="E72" s="155"/>
      <c r="F72" s="38" t="s">
        <v>128</v>
      </c>
      <c r="G72" s="87">
        <v>8001.48</v>
      </c>
      <c r="H72" s="87">
        <f t="shared" si="2"/>
        <v>666.79</v>
      </c>
      <c r="I72" s="65"/>
      <c r="J72" s="89">
        <f t="shared" si="3"/>
        <v>0</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8" customFormat="1" ht="20.25" customHeight="1" x14ac:dyDescent="0.25">
      <c r="A73" s="43"/>
      <c r="B73" s="66" t="s">
        <v>130</v>
      </c>
      <c r="C73" s="66"/>
      <c r="D73" s="66"/>
      <c r="E73" s="66"/>
      <c r="F73" s="38" t="s">
        <v>132</v>
      </c>
      <c r="G73" s="87">
        <v>20207.16</v>
      </c>
      <c r="H73" s="87">
        <f t="shared" si="2"/>
        <v>1683.93</v>
      </c>
      <c r="I73" s="65"/>
      <c r="J73" s="89">
        <f t="shared" si="3"/>
        <v>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8" customFormat="1" ht="20.25" customHeight="1" x14ac:dyDescent="0.25">
      <c r="A74" s="43"/>
      <c r="B74" s="66" t="s">
        <v>188</v>
      </c>
      <c r="C74" s="66"/>
      <c r="D74" s="66"/>
      <c r="E74" s="66"/>
      <c r="F74" s="38" t="s">
        <v>132</v>
      </c>
      <c r="G74" s="87">
        <v>21443.88</v>
      </c>
      <c r="H74" s="87">
        <f t="shared" si="2"/>
        <v>1786.99</v>
      </c>
      <c r="I74" s="65"/>
      <c r="J74" s="89">
        <f t="shared" si="3"/>
        <v>0</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ht="20.25" customHeight="1" x14ac:dyDescent="0.25">
      <c r="A75" s="43"/>
      <c r="B75" s="160" t="s">
        <v>3</v>
      </c>
      <c r="C75" s="160"/>
      <c r="D75" s="160"/>
      <c r="E75" s="160"/>
      <c r="F75" s="45"/>
      <c r="G75" s="46"/>
      <c r="H75" s="47"/>
      <c r="I75" s="63"/>
      <c r="J75" s="49">
        <f>SUM(J63:J74)</f>
        <v>0</v>
      </c>
    </row>
    <row r="76" spans="1:67" x14ac:dyDescent="0.25">
      <c r="A76" s="52"/>
      <c r="B76" s="52"/>
      <c r="C76" s="52"/>
      <c r="D76" s="52"/>
      <c r="E76" s="52"/>
      <c r="F76" s="52"/>
      <c r="G76" s="52"/>
      <c r="H76" s="52"/>
      <c r="I76" s="52"/>
      <c r="J76" s="52"/>
    </row>
    <row r="77" spans="1:67" ht="32.25" customHeight="1" x14ac:dyDescent="0.25">
      <c r="A77" s="55"/>
      <c r="B77" s="156" t="s">
        <v>72</v>
      </c>
      <c r="C77" s="156"/>
      <c r="D77" s="156"/>
      <c r="E77" s="156"/>
      <c r="F77" s="100" t="s">
        <v>0</v>
      </c>
      <c r="G77" s="100" t="s">
        <v>112</v>
      </c>
      <c r="H77" s="100" t="s">
        <v>113</v>
      </c>
      <c r="I77" s="59" t="s">
        <v>114</v>
      </c>
      <c r="J77" s="111" t="s">
        <v>179</v>
      </c>
    </row>
    <row r="78" spans="1:67" ht="19.149999999999999" customHeight="1" x14ac:dyDescent="0.25">
      <c r="A78" s="43"/>
      <c r="B78" s="155" t="s">
        <v>167</v>
      </c>
      <c r="C78" s="155"/>
      <c r="D78" s="155"/>
      <c r="E78" s="155"/>
      <c r="F78" s="38" t="s">
        <v>73</v>
      </c>
      <c r="G78" s="87">
        <v>1271.04</v>
      </c>
      <c r="H78" s="87">
        <f>G78/6</f>
        <v>211.84</v>
      </c>
      <c r="I78" s="40"/>
      <c r="J78" s="89">
        <f>+H78*I78</f>
        <v>0</v>
      </c>
    </row>
    <row r="79" spans="1:67" ht="19.149999999999999" customHeight="1" x14ac:dyDescent="0.25">
      <c r="A79" s="43"/>
      <c r="B79" s="155" t="s">
        <v>168</v>
      </c>
      <c r="C79" s="155"/>
      <c r="D79" s="155"/>
      <c r="E79" s="155"/>
      <c r="F79" s="61" t="s">
        <v>73</v>
      </c>
      <c r="G79" s="87">
        <v>1331.29</v>
      </c>
      <c r="H79" s="87">
        <f>G79/6</f>
        <v>221.88166666666666</v>
      </c>
      <c r="I79" s="40"/>
      <c r="J79" s="89">
        <f>+H79*I79</f>
        <v>0</v>
      </c>
    </row>
    <row r="80" spans="1:67" ht="19.149999999999999" customHeight="1" x14ac:dyDescent="0.25">
      <c r="A80" s="43"/>
      <c r="B80" s="155" t="s">
        <v>190</v>
      </c>
      <c r="C80" s="155"/>
      <c r="D80" s="155"/>
      <c r="E80" s="155"/>
      <c r="F80" s="61" t="s">
        <v>73</v>
      </c>
      <c r="G80" s="87">
        <v>1419.42</v>
      </c>
      <c r="H80" s="87">
        <f>G80/6</f>
        <v>236.57000000000002</v>
      </c>
      <c r="I80" s="40"/>
      <c r="J80" s="89">
        <f>+H80*I80</f>
        <v>0</v>
      </c>
    </row>
    <row r="81" spans="1:10" ht="15.75" x14ac:dyDescent="0.25">
      <c r="A81" s="43"/>
      <c r="B81" s="160" t="s">
        <v>3</v>
      </c>
      <c r="C81" s="160"/>
      <c r="D81" s="160"/>
      <c r="E81" s="160"/>
      <c r="F81" s="45"/>
      <c r="G81" s="46"/>
      <c r="H81" s="47"/>
      <c r="I81" s="48"/>
      <c r="J81" s="49">
        <f>SUM(J78:J80)</f>
        <v>0</v>
      </c>
    </row>
    <row r="82" spans="1:10" ht="15" customHeight="1" x14ac:dyDescent="0.25">
      <c r="A82" s="52"/>
      <c r="B82" s="52"/>
      <c r="C82" s="52"/>
      <c r="D82" s="52"/>
      <c r="E82" s="52"/>
      <c r="F82" s="52"/>
      <c r="G82" s="52"/>
      <c r="H82" s="52"/>
      <c r="I82" s="52"/>
      <c r="J82" s="52"/>
    </row>
    <row r="83" spans="1:10" ht="36" customHeight="1" x14ac:dyDescent="0.25">
      <c r="A83" s="55"/>
      <c r="B83" s="156" t="s">
        <v>74</v>
      </c>
      <c r="C83" s="156"/>
      <c r="D83" s="156"/>
      <c r="E83" s="156"/>
      <c r="F83" s="100" t="s">
        <v>0</v>
      </c>
      <c r="G83" s="106" t="s">
        <v>112</v>
      </c>
      <c r="H83" s="106" t="s">
        <v>113</v>
      </c>
      <c r="I83" s="59" t="s">
        <v>114</v>
      </c>
      <c r="J83" s="111" t="s">
        <v>179</v>
      </c>
    </row>
    <row r="84" spans="1:10" ht="19.899999999999999" customHeight="1" x14ac:dyDescent="0.25">
      <c r="A84" s="43"/>
      <c r="B84" s="155" t="s">
        <v>163</v>
      </c>
      <c r="C84" s="155"/>
      <c r="D84" s="155"/>
      <c r="E84" s="155"/>
      <c r="F84" s="38" t="s">
        <v>75</v>
      </c>
      <c r="G84" s="87">
        <v>1136.52</v>
      </c>
      <c r="H84" s="87">
        <f>G84/6</f>
        <v>189.42</v>
      </c>
      <c r="I84" s="40"/>
      <c r="J84" s="121">
        <f>+H84*I84</f>
        <v>0</v>
      </c>
    </row>
    <row r="85" spans="1:10" ht="19.899999999999999" customHeight="1" x14ac:dyDescent="0.25">
      <c r="A85" s="43"/>
      <c r="B85" s="155" t="s">
        <v>164</v>
      </c>
      <c r="C85" s="155"/>
      <c r="D85" s="155"/>
      <c r="E85" s="155"/>
      <c r="F85" s="38" t="s">
        <v>75</v>
      </c>
      <c r="G85" s="87">
        <v>1190.4000000000001</v>
      </c>
      <c r="H85" s="87">
        <f>G85/6</f>
        <v>198.4</v>
      </c>
      <c r="I85" s="40"/>
      <c r="J85" s="121">
        <f t="shared" ref="J85:J89" si="4">+H85*I85</f>
        <v>0</v>
      </c>
    </row>
    <row r="86" spans="1:10" ht="19.899999999999999" customHeight="1" x14ac:dyDescent="0.25">
      <c r="A86" s="43"/>
      <c r="B86" s="155" t="s">
        <v>191</v>
      </c>
      <c r="C86" s="155"/>
      <c r="D86" s="155"/>
      <c r="E86" s="155"/>
      <c r="F86" s="38" t="s">
        <v>75</v>
      </c>
      <c r="G86" s="87">
        <v>1269.18</v>
      </c>
      <c r="H86" s="87">
        <f>G86/6</f>
        <v>211.53</v>
      </c>
      <c r="I86" s="40"/>
      <c r="J86" s="121">
        <f t="shared" si="4"/>
        <v>0</v>
      </c>
    </row>
    <row r="87" spans="1:10" ht="19.899999999999999" customHeight="1" x14ac:dyDescent="0.25">
      <c r="A87" s="43"/>
      <c r="B87" s="155" t="s">
        <v>165</v>
      </c>
      <c r="C87" s="155"/>
      <c r="D87" s="155"/>
      <c r="E87" s="155"/>
      <c r="F87" s="38" t="s">
        <v>76</v>
      </c>
      <c r="G87" s="87">
        <v>5114.88</v>
      </c>
      <c r="H87" s="87">
        <f>G87/18</f>
        <v>284.16000000000003</v>
      </c>
      <c r="I87" s="40"/>
      <c r="J87" s="121">
        <f t="shared" si="4"/>
        <v>0</v>
      </c>
    </row>
    <row r="88" spans="1:10" ht="19.899999999999999" customHeight="1" x14ac:dyDescent="0.25">
      <c r="A88" s="43"/>
      <c r="B88" s="155" t="s">
        <v>166</v>
      </c>
      <c r="C88" s="155"/>
      <c r="D88" s="155"/>
      <c r="E88" s="155"/>
      <c r="F88" s="61" t="s">
        <v>76</v>
      </c>
      <c r="G88" s="87">
        <v>5357.34</v>
      </c>
      <c r="H88" s="87">
        <f>G88/18</f>
        <v>297.63</v>
      </c>
      <c r="I88" s="40"/>
      <c r="J88" s="121">
        <f t="shared" si="4"/>
        <v>0</v>
      </c>
    </row>
    <row r="89" spans="1:10" ht="19.899999999999999" customHeight="1" x14ac:dyDescent="0.25">
      <c r="A89" s="43"/>
      <c r="B89" s="155" t="s">
        <v>192</v>
      </c>
      <c r="C89" s="155"/>
      <c r="D89" s="155"/>
      <c r="E89" s="155"/>
      <c r="F89" s="61" t="s">
        <v>76</v>
      </c>
      <c r="G89" s="87">
        <v>5711.94</v>
      </c>
      <c r="H89" s="87">
        <f>G89/18</f>
        <v>317.33</v>
      </c>
      <c r="I89" s="40"/>
      <c r="J89" s="121">
        <f t="shared" si="4"/>
        <v>0</v>
      </c>
    </row>
    <row r="90" spans="1:10" ht="15.75" x14ac:dyDescent="0.25">
      <c r="A90" s="43"/>
      <c r="B90" s="160" t="s">
        <v>3</v>
      </c>
      <c r="C90" s="160"/>
      <c r="D90" s="160"/>
      <c r="E90" s="160"/>
      <c r="F90" s="45"/>
      <c r="G90" s="46"/>
      <c r="H90" s="47"/>
      <c r="I90" s="48"/>
      <c r="J90" s="49">
        <f>SUM(J84:J89)</f>
        <v>0</v>
      </c>
    </row>
    <row r="91" spans="1:10" x14ac:dyDescent="0.25">
      <c r="A91" s="52"/>
      <c r="B91" s="52"/>
      <c r="C91" s="52"/>
      <c r="D91" s="52"/>
      <c r="E91" s="52"/>
      <c r="F91" s="52"/>
      <c r="G91" s="52"/>
      <c r="H91" s="52"/>
      <c r="I91" s="52"/>
      <c r="J91" s="52"/>
    </row>
    <row r="92" spans="1:10" ht="30" customHeight="1" x14ac:dyDescent="0.25">
      <c r="A92" s="55"/>
      <c r="B92" s="156" t="s">
        <v>83</v>
      </c>
      <c r="C92" s="156"/>
      <c r="D92" s="156"/>
      <c r="E92" s="156"/>
      <c r="F92" s="100" t="s">
        <v>0</v>
      </c>
      <c r="G92" s="100" t="s">
        <v>112</v>
      </c>
      <c r="H92" s="100" t="s">
        <v>113</v>
      </c>
      <c r="I92" s="59" t="s">
        <v>114</v>
      </c>
      <c r="J92" s="103" t="s">
        <v>179</v>
      </c>
    </row>
    <row r="93" spans="1:10" ht="19.149999999999999" customHeight="1" x14ac:dyDescent="0.25">
      <c r="A93" s="43"/>
      <c r="B93" s="155" t="s">
        <v>141</v>
      </c>
      <c r="C93" s="155"/>
      <c r="D93" s="155"/>
      <c r="E93" s="155"/>
      <c r="F93" s="38" t="s">
        <v>77</v>
      </c>
      <c r="G93" s="88">
        <v>1034.4000000000001</v>
      </c>
      <c r="H93" s="64">
        <f t="shared" ref="H93:H101" si="5">G93/12</f>
        <v>86.2</v>
      </c>
      <c r="I93" s="60"/>
      <c r="J93" s="89">
        <f>+H93*I93</f>
        <v>0</v>
      </c>
    </row>
    <row r="94" spans="1:10" ht="19.149999999999999" customHeight="1" x14ac:dyDescent="0.25">
      <c r="A94" s="43"/>
      <c r="B94" s="155" t="s">
        <v>142</v>
      </c>
      <c r="C94" s="155"/>
      <c r="D94" s="155"/>
      <c r="E94" s="155"/>
      <c r="F94" s="38" t="s">
        <v>77</v>
      </c>
      <c r="G94" s="88">
        <v>1083.48</v>
      </c>
      <c r="H94" s="64">
        <f t="shared" si="5"/>
        <v>90.29</v>
      </c>
      <c r="I94" s="60"/>
      <c r="J94" s="89">
        <f t="shared" ref="J94:J101" si="6">+H94*I94</f>
        <v>0</v>
      </c>
    </row>
    <row r="95" spans="1:10" ht="19.149999999999999" customHeight="1" x14ac:dyDescent="0.25">
      <c r="A95" s="43"/>
      <c r="B95" s="155" t="s">
        <v>195</v>
      </c>
      <c r="C95" s="155"/>
      <c r="D95" s="155"/>
      <c r="E95" s="155"/>
      <c r="F95" s="38" t="s">
        <v>77</v>
      </c>
      <c r="G95" s="88">
        <v>1155.1199999999999</v>
      </c>
      <c r="H95" s="64">
        <f t="shared" si="5"/>
        <v>96.259999999999991</v>
      </c>
      <c r="I95" s="60"/>
      <c r="J95" s="89">
        <f t="shared" si="6"/>
        <v>0</v>
      </c>
    </row>
    <row r="96" spans="1:10" ht="19.149999999999999" customHeight="1" x14ac:dyDescent="0.25">
      <c r="A96" s="43"/>
      <c r="B96" s="155" t="s">
        <v>143</v>
      </c>
      <c r="C96" s="155"/>
      <c r="D96" s="155"/>
      <c r="E96" s="155"/>
      <c r="F96" s="38" t="s">
        <v>78</v>
      </c>
      <c r="G96" s="88">
        <v>2533.08</v>
      </c>
      <c r="H96" s="64">
        <f t="shared" si="5"/>
        <v>211.09</v>
      </c>
      <c r="I96" s="60"/>
      <c r="J96" s="89">
        <f t="shared" si="6"/>
        <v>0</v>
      </c>
    </row>
    <row r="97" spans="1:10" ht="19.149999999999999" customHeight="1" x14ac:dyDescent="0.25">
      <c r="A97" s="43"/>
      <c r="B97" s="155" t="s">
        <v>144</v>
      </c>
      <c r="C97" s="155"/>
      <c r="D97" s="155"/>
      <c r="E97" s="155"/>
      <c r="F97" s="38" t="s">
        <v>78</v>
      </c>
      <c r="G97" s="88">
        <v>2653.2</v>
      </c>
      <c r="H97" s="64">
        <f t="shared" si="5"/>
        <v>221.1</v>
      </c>
      <c r="I97" s="60"/>
      <c r="J97" s="89">
        <f t="shared" si="6"/>
        <v>0</v>
      </c>
    </row>
    <row r="98" spans="1:10" ht="19.149999999999999" customHeight="1" x14ac:dyDescent="0.25">
      <c r="A98" s="43"/>
      <c r="B98" s="155" t="s">
        <v>194</v>
      </c>
      <c r="C98" s="155"/>
      <c r="D98" s="155"/>
      <c r="E98" s="155"/>
      <c r="F98" s="38" t="s">
        <v>78</v>
      </c>
      <c r="G98" s="88">
        <v>2828.76</v>
      </c>
      <c r="H98" s="64">
        <f t="shared" si="5"/>
        <v>235.73000000000002</v>
      </c>
      <c r="I98" s="60"/>
      <c r="J98" s="89">
        <f t="shared" si="6"/>
        <v>0</v>
      </c>
    </row>
    <row r="99" spans="1:10" ht="19.149999999999999" customHeight="1" x14ac:dyDescent="0.25">
      <c r="A99" s="43"/>
      <c r="B99" s="155" t="s">
        <v>145</v>
      </c>
      <c r="C99" s="155"/>
      <c r="D99" s="155"/>
      <c r="E99" s="155"/>
      <c r="F99" s="38" t="s">
        <v>79</v>
      </c>
      <c r="G99" s="88">
        <v>5092.32</v>
      </c>
      <c r="H99" s="64">
        <f t="shared" si="5"/>
        <v>424.35999999999996</v>
      </c>
      <c r="I99" s="60"/>
      <c r="J99" s="89">
        <f t="shared" si="6"/>
        <v>0</v>
      </c>
    </row>
    <row r="100" spans="1:10" ht="19.149999999999999" customHeight="1" x14ac:dyDescent="0.25">
      <c r="A100" s="43"/>
      <c r="B100" s="155" t="s">
        <v>146</v>
      </c>
      <c r="C100" s="155"/>
      <c r="D100" s="155"/>
      <c r="E100" s="155"/>
      <c r="F100" s="61" t="s">
        <v>79</v>
      </c>
      <c r="G100" s="90">
        <v>5333.6989999999996</v>
      </c>
      <c r="H100" s="64">
        <f t="shared" si="5"/>
        <v>444.47491666666662</v>
      </c>
      <c r="I100" s="60"/>
      <c r="J100" s="89">
        <f t="shared" si="6"/>
        <v>0</v>
      </c>
    </row>
    <row r="101" spans="1:10" ht="19.149999999999999" customHeight="1" x14ac:dyDescent="0.25">
      <c r="A101" s="43"/>
      <c r="B101" s="155" t="s">
        <v>193</v>
      </c>
      <c r="C101" s="155"/>
      <c r="D101" s="155"/>
      <c r="E101" s="155"/>
      <c r="F101" s="61" t="s">
        <v>79</v>
      </c>
      <c r="G101" s="90">
        <v>5686.8</v>
      </c>
      <c r="H101" s="64">
        <f t="shared" si="5"/>
        <v>473.90000000000003</v>
      </c>
      <c r="I101" s="60"/>
      <c r="J101" s="89">
        <f t="shared" si="6"/>
        <v>0</v>
      </c>
    </row>
    <row r="102" spans="1:10" ht="19.149999999999999" customHeight="1" x14ac:dyDescent="0.25">
      <c r="A102" s="43"/>
      <c r="B102" s="157"/>
      <c r="C102" s="158"/>
      <c r="D102" s="158"/>
      <c r="E102" s="159"/>
      <c r="F102" s="100" t="s">
        <v>0</v>
      </c>
      <c r="G102" s="100" t="s">
        <v>6</v>
      </c>
      <c r="H102" s="100" t="s">
        <v>5</v>
      </c>
      <c r="I102" s="103" t="s">
        <v>4</v>
      </c>
      <c r="J102" s="103" t="s">
        <v>178</v>
      </c>
    </row>
    <row r="103" spans="1:10" ht="19.149999999999999" customHeight="1" x14ac:dyDescent="0.25">
      <c r="A103" s="43"/>
      <c r="B103" s="155" t="s">
        <v>80</v>
      </c>
      <c r="C103" s="155"/>
      <c r="D103" s="155"/>
      <c r="E103" s="155"/>
      <c r="F103" s="38" t="s">
        <v>81</v>
      </c>
      <c r="G103" s="39" t="s">
        <v>36</v>
      </c>
      <c r="H103" s="40"/>
      <c r="I103" s="88">
        <v>123.51</v>
      </c>
      <c r="J103" s="89">
        <f>+H103*I103</f>
        <v>0</v>
      </c>
    </row>
    <row r="104" spans="1:10" ht="19.149999999999999" customHeight="1" x14ac:dyDescent="0.25">
      <c r="A104" s="43"/>
      <c r="B104" s="155" t="s">
        <v>82</v>
      </c>
      <c r="C104" s="155"/>
      <c r="D104" s="155"/>
      <c r="E104" s="155"/>
      <c r="F104" s="38" t="s">
        <v>115</v>
      </c>
      <c r="G104" s="39" t="s">
        <v>36</v>
      </c>
      <c r="H104" s="40"/>
      <c r="I104" s="88">
        <v>123.51</v>
      </c>
      <c r="J104" s="89">
        <f>+H104*I104</f>
        <v>0</v>
      </c>
    </row>
    <row r="105" spans="1:10" ht="19.149999999999999" customHeight="1" x14ac:dyDescent="0.25">
      <c r="A105" s="43"/>
      <c r="B105" s="160" t="s">
        <v>3</v>
      </c>
      <c r="C105" s="160"/>
      <c r="D105" s="160"/>
      <c r="E105" s="160"/>
      <c r="F105" s="45"/>
      <c r="G105" s="46"/>
      <c r="H105" s="58"/>
      <c r="I105" s="48"/>
      <c r="J105" s="49">
        <f>SUM(J93:J104)</f>
        <v>0</v>
      </c>
    </row>
    <row r="106" spans="1:10" x14ac:dyDescent="0.25">
      <c r="A106" s="52"/>
      <c r="B106" s="52"/>
      <c r="C106" s="52"/>
      <c r="D106" s="52"/>
      <c r="E106" s="52"/>
      <c r="F106" s="52"/>
      <c r="G106" s="52"/>
      <c r="H106" s="52"/>
      <c r="I106" s="52"/>
      <c r="J106" s="52"/>
    </row>
    <row r="107" spans="1:10" ht="32.25" customHeight="1" x14ac:dyDescent="0.25">
      <c r="A107" s="55"/>
      <c r="B107" s="156" t="s">
        <v>84</v>
      </c>
      <c r="C107" s="156"/>
      <c r="D107" s="156"/>
      <c r="E107" s="156"/>
      <c r="F107" s="100" t="s">
        <v>0</v>
      </c>
      <c r="G107" s="100" t="s">
        <v>112</v>
      </c>
      <c r="H107" s="100" t="s">
        <v>113</v>
      </c>
      <c r="I107" s="59" t="s">
        <v>114</v>
      </c>
      <c r="J107" s="103" t="s">
        <v>179</v>
      </c>
    </row>
    <row r="108" spans="1:10" ht="19.149999999999999" customHeight="1" x14ac:dyDescent="0.25">
      <c r="A108" s="43"/>
      <c r="B108" s="155" t="s">
        <v>147</v>
      </c>
      <c r="C108" s="155"/>
      <c r="D108" s="155"/>
      <c r="E108" s="155"/>
      <c r="F108" s="38" t="s">
        <v>85</v>
      </c>
      <c r="G108" s="88">
        <v>6864.12</v>
      </c>
      <c r="H108" s="64">
        <f t="shared" ref="H108:H116" si="7">G108/12</f>
        <v>572.01</v>
      </c>
      <c r="I108" s="60"/>
      <c r="J108" s="89">
        <f>+H108*I108</f>
        <v>0</v>
      </c>
    </row>
    <row r="109" spans="1:10" ht="19.149999999999999" customHeight="1" x14ac:dyDescent="0.25">
      <c r="A109" s="43"/>
      <c r="B109" s="155" t="s">
        <v>148</v>
      </c>
      <c r="C109" s="155"/>
      <c r="D109" s="155"/>
      <c r="E109" s="155"/>
      <c r="F109" s="38" t="s">
        <v>85</v>
      </c>
      <c r="G109" s="88">
        <v>7189.44</v>
      </c>
      <c r="H109" s="64">
        <f t="shared" si="7"/>
        <v>599.12</v>
      </c>
      <c r="I109" s="60"/>
      <c r="J109" s="89">
        <f t="shared" ref="J109:J116" si="8">+H109*I109</f>
        <v>0</v>
      </c>
    </row>
    <row r="110" spans="1:10" ht="19.149999999999999" customHeight="1" x14ac:dyDescent="0.25">
      <c r="A110" s="43"/>
      <c r="B110" s="155" t="s">
        <v>196</v>
      </c>
      <c r="C110" s="155"/>
      <c r="D110" s="155"/>
      <c r="E110" s="155"/>
      <c r="F110" s="38" t="s">
        <v>85</v>
      </c>
      <c r="G110" s="88">
        <v>7665.48</v>
      </c>
      <c r="H110" s="64">
        <f t="shared" si="7"/>
        <v>638.79</v>
      </c>
      <c r="I110" s="60"/>
      <c r="J110" s="89">
        <f t="shared" si="8"/>
        <v>0</v>
      </c>
    </row>
    <row r="111" spans="1:10" ht="19.149999999999999" customHeight="1" x14ac:dyDescent="0.25">
      <c r="A111" s="43"/>
      <c r="B111" s="155" t="s">
        <v>149</v>
      </c>
      <c r="C111" s="155"/>
      <c r="D111" s="155"/>
      <c r="E111" s="155"/>
      <c r="F111" s="38" t="s">
        <v>86</v>
      </c>
      <c r="G111" s="88">
        <v>10677.48</v>
      </c>
      <c r="H111" s="64">
        <f t="shared" si="7"/>
        <v>889.79</v>
      </c>
      <c r="I111" s="60"/>
      <c r="J111" s="89">
        <f t="shared" si="8"/>
        <v>0</v>
      </c>
    </row>
    <row r="112" spans="1:10" ht="19.149999999999999" customHeight="1" x14ac:dyDescent="0.25">
      <c r="A112" s="43"/>
      <c r="B112" s="155" t="s">
        <v>150</v>
      </c>
      <c r="C112" s="155"/>
      <c r="D112" s="155"/>
      <c r="E112" s="155"/>
      <c r="F112" s="38" t="s">
        <v>86</v>
      </c>
      <c r="G112" s="88">
        <v>11183.64</v>
      </c>
      <c r="H112" s="64">
        <f t="shared" si="7"/>
        <v>931.96999999999991</v>
      </c>
      <c r="I112" s="60"/>
      <c r="J112" s="89">
        <f t="shared" si="8"/>
        <v>0</v>
      </c>
    </row>
    <row r="113" spans="1:10" ht="19.149999999999999" customHeight="1" x14ac:dyDescent="0.25">
      <c r="A113" s="43"/>
      <c r="B113" s="155" t="s">
        <v>197</v>
      </c>
      <c r="C113" s="155"/>
      <c r="D113" s="155"/>
      <c r="E113" s="155"/>
      <c r="F113" s="38" t="s">
        <v>86</v>
      </c>
      <c r="G113" s="88">
        <v>11923.92</v>
      </c>
      <c r="H113" s="64">
        <f t="shared" si="7"/>
        <v>993.66</v>
      </c>
      <c r="I113" s="60"/>
      <c r="J113" s="89">
        <f t="shared" si="8"/>
        <v>0</v>
      </c>
    </row>
    <row r="114" spans="1:10" ht="19.149999999999999" customHeight="1" x14ac:dyDescent="0.25">
      <c r="A114" s="43"/>
      <c r="B114" s="155" t="s">
        <v>151</v>
      </c>
      <c r="C114" s="155"/>
      <c r="D114" s="155"/>
      <c r="E114" s="155"/>
      <c r="F114" s="38" t="s">
        <v>87</v>
      </c>
      <c r="G114" s="88">
        <v>18304.2</v>
      </c>
      <c r="H114" s="64">
        <f t="shared" si="7"/>
        <v>1525.3500000000001</v>
      </c>
      <c r="I114" s="60"/>
      <c r="J114" s="89">
        <f t="shared" si="8"/>
        <v>0</v>
      </c>
    </row>
    <row r="115" spans="1:10" ht="19.149999999999999" customHeight="1" x14ac:dyDescent="0.25">
      <c r="A115" s="43"/>
      <c r="B115" s="155" t="s">
        <v>152</v>
      </c>
      <c r="C115" s="155"/>
      <c r="D115" s="155"/>
      <c r="E115" s="155"/>
      <c r="F115" s="61" t="s">
        <v>87</v>
      </c>
      <c r="G115" s="90">
        <v>19171.8</v>
      </c>
      <c r="H115" s="64">
        <f t="shared" si="7"/>
        <v>1597.6499999999999</v>
      </c>
      <c r="I115" s="60"/>
      <c r="J115" s="89">
        <f t="shared" si="8"/>
        <v>0</v>
      </c>
    </row>
    <row r="116" spans="1:10" ht="19.149999999999999" customHeight="1" x14ac:dyDescent="0.25">
      <c r="A116" s="43"/>
      <c r="B116" s="155" t="s">
        <v>198</v>
      </c>
      <c r="C116" s="155"/>
      <c r="D116" s="155"/>
      <c r="E116" s="155"/>
      <c r="F116" s="61" t="s">
        <v>87</v>
      </c>
      <c r="G116" s="90">
        <v>20441.04</v>
      </c>
      <c r="H116" s="64">
        <f t="shared" si="7"/>
        <v>1703.42</v>
      </c>
      <c r="I116" s="60"/>
      <c r="J116" s="89">
        <f t="shared" si="8"/>
        <v>0</v>
      </c>
    </row>
    <row r="117" spans="1:10" ht="19.149999999999999" customHeight="1" x14ac:dyDescent="0.25">
      <c r="A117" s="43"/>
      <c r="B117" s="157"/>
      <c r="C117" s="158"/>
      <c r="D117" s="158"/>
      <c r="E117" s="159"/>
      <c r="F117" s="100" t="s">
        <v>0</v>
      </c>
      <c r="G117" s="100" t="s">
        <v>6</v>
      </c>
      <c r="H117" s="100" t="s">
        <v>5</v>
      </c>
      <c r="I117" s="103" t="s">
        <v>4</v>
      </c>
      <c r="J117" s="103" t="s">
        <v>178</v>
      </c>
    </row>
    <row r="118" spans="1:10" ht="19.149999999999999" customHeight="1" x14ac:dyDescent="0.25">
      <c r="A118" s="43"/>
      <c r="B118" s="155" t="s">
        <v>88</v>
      </c>
      <c r="C118" s="155"/>
      <c r="D118" s="155"/>
      <c r="E118" s="155"/>
      <c r="F118" s="38" t="s">
        <v>89</v>
      </c>
      <c r="G118" s="39" t="s">
        <v>36</v>
      </c>
      <c r="H118" s="40"/>
      <c r="I118" s="88">
        <v>84.38</v>
      </c>
      <c r="J118" s="89">
        <f t="shared" ref="J118:J142" si="9">+H118*I118</f>
        <v>0</v>
      </c>
    </row>
    <row r="119" spans="1:10" ht="19.149999999999999" customHeight="1" x14ac:dyDescent="0.25">
      <c r="A119" s="43"/>
      <c r="B119" s="155" t="s">
        <v>90</v>
      </c>
      <c r="C119" s="155"/>
      <c r="D119" s="155"/>
      <c r="E119" s="155"/>
      <c r="F119" s="38" t="s">
        <v>91</v>
      </c>
      <c r="G119" s="39" t="s">
        <v>36</v>
      </c>
      <c r="H119" s="40"/>
      <c r="I119" s="88">
        <v>84.38</v>
      </c>
      <c r="J119" s="89">
        <f t="shared" si="9"/>
        <v>0</v>
      </c>
    </row>
    <row r="120" spans="1:10" ht="31.5" x14ac:dyDescent="0.25">
      <c r="A120" s="43"/>
      <c r="B120" s="157"/>
      <c r="C120" s="158"/>
      <c r="D120" s="158"/>
      <c r="E120" s="159"/>
      <c r="F120" s="100" t="s">
        <v>0</v>
      </c>
      <c r="G120" s="100" t="s">
        <v>112</v>
      </c>
      <c r="H120" s="100" t="s">
        <v>113</v>
      </c>
      <c r="I120" s="59" t="s">
        <v>114</v>
      </c>
      <c r="J120" s="103" t="s">
        <v>179</v>
      </c>
    </row>
    <row r="121" spans="1:10" ht="19.149999999999999" customHeight="1" x14ac:dyDescent="0.25">
      <c r="A121" s="43"/>
      <c r="B121" s="155" t="s">
        <v>153</v>
      </c>
      <c r="C121" s="155"/>
      <c r="D121" s="155"/>
      <c r="E121" s="155"/>
      <c r="F121" s="38" t="s">
        <v>92</v>
      </c>
      <c r="G121" s="91">
        <v>1247.04</v>
      </c>
      <c r="H121" s="64">
        <f t="shared" ref="H121:H129" si="10">G121/12</f>
        <v>103.92</v>
      </c>
      <c r="I121" s="60"/>
      <c r="J121" s="89">
        <f>+H121*I121</f>
        <v>0</v>
      </c>
    </row>
    <row r="122" spans="1:10" ht="19.149999999999999" customHeight="1" x14ac:dyDescent="0.25">
      <c r="A122" s="43"/>
      <c r="B122" s="155" t="s">
        <v>154</v>
      </c>
      <c r="C122" s="155"/>
      <c r="D122" s="155"/>
      <c r="E122" s="155"/>
      <c r="F122" s="38" t="s">
        <v>92</v>
      </c>
      <c r="G122" s="91">
        <v>1306.2</v>
      </c>
      <c r="H122" s="64">
        <f t="shared" si="10"/>
        <v>108.85000000000001</v>
      </c>
      <c r="I122" s="60"/>
      <c r="J122" s="89">
        <f t="shared" ref="J122:J129" si="11">+H122*I122</f>
        <v>0</v>
      </c>
    </row>
    <row r="123" spans="1:10" ht="19.149999999999999" customHeight="1" x14ac:dyDescent="0.25">
      <c r="A123" s="43"/>
      <c r="B123" s="155" t="s">
        <v>199</v>
      </c>
      <c r="C123" s="155"/>
      <c r="D123" s="155"/>
      <c r="E123" s="155"/>
      <c r="F123" s="38" t="s">
        <v>92</v>
      </c>
      <c r="G123" s="91">
        <v>1392.6</v>
      </c>
      <c r="H123" s="64">
        <f t="shared" si="10"/>
        <v>116.05</v>
      </c>
      <c r="I123" s="60"/>
      <c r="J123" s="89">
        <f t="shared" si="11"/>
        <v>0</v>
      </c>
    </row>
    <row r="124" spans="1:10" ht="19.149999999999999" customHeight="1" x14ac:dyDescent="0.25">
      <c r="A124" s="43"/>
      <c r="B124" s="155" t="s">
        <v>155</v>
      </c>
      <c r="C124" s="155"/>
      <c r="D124" s="155"/>
      <c r="E124" s="155"/>
      <c r="F124" s="38" t="s">
        <v>93</v>
      </c>
      <c r="G124" s="91">
        <v>2494.1999999999998</v>
      </c>
      <c r="H124" s="64">
        <f t="shared" si="10"/>
        <v>207.85</v>
      </c>
      <c r="I124" s="60"/>
      <c r="J124" s="89">
        <f t="shared" si="11"/>
        <v>0</v>
      </c>
    </row>
    <row r="125" spans="1:10" ht="19.149999999999999" customHeight="1" x14ac:dyDescent="0.25">
      <c r="A125" s="43"/>
      <c r="B125" s="155" t="s">
        <v>156</v>
      </c>
      <c r="C125" s="155"/>
      <c r="D125" s="155"/>
      <c r="E125" s="155"/>
      <c r="F125" s="38" t="s">
        <v>93</v>
      </c>
      <c r="G125" s="91">
        <v>2612.4</v>
      </c>
      <c r="H125" s="64">
        <f t="shared" si="10"/>
        <v>217.70000000000002</v>
      </c>
      <c r="I125" s="60"/>
      <c r="J125" s="89">
        <f t="shared" si="11"/>
        <v>0</v>
      </c>
    </row>
    <row r="126" spans="1:10" ht="19.149999999999999" customHeight="1" x14ac:dyDescent="0.25">
      <c r="A126" s="43"/>
      <c r="B126" s="155" t="s">
        <v>200</v>
      </c>
      <c r="C126" s="155"/>
      <c r="D126" s="155"/>
      <c r="E126" s="155"/>
      <c r="F126" s="38" t="s">
        <v>93</v>
      </c>
      <c r="G126" s="91">
        <v>2785.32</v>
      </c>
      <c r="H126" s="64">
        <f t="shared" si="10"/>
        <v>232.11</v>
      </c>
      <c r="I126" s="60"/>
      <c r="J126" s="89">
        <f t="shared" si="11"/>
        <v>0</v>
      </c>
    </row>
    <row r="127" spans="1:10" ht="19.149999999999999" customHeight="1" x14ac:dyDescent="0.25">
      <c r="A127" s="43"/>
      <c r="B127" s="155" t="s">
        <v>157</v>
      </c>
      <c r="C127" s="155"/>
      <c r="D127" s="155"/>
      <c r="E127" s="155"/>
      <c r="F127" s="38" t="s">
        <v>94</v>
      </c>
      <c r="G127" s="91">
        <v>5487.24</v>
      </c>
      <c r="H127" s="64">
        <f t="shared" si="10"/>
        <v>457.27</v>
      </c>
      <c r="I127" s="60"/>
      <c r="J127" s="89">
        <f t="shared" si="11"/>
        <v>0</v>
      </c>
    </row>
    <row r="128" spans="1:10" ht="19.149999999999999" customHeight="1" x14ac:dyDescent="0.25">
      <c r="A128" s="43"/>
      <c r="B128" s="155" t="s">
        <v>158</v>
      </c>
      <c r="C128" s="155"/>
      <c r="D128" s="155"/>
      <c r="E128" s="155"/>
      <c r="F128" s="61" t="s">
        <v>94</v>
      </c>
      <c r="G128" s="92">
        <v>5747.28</v>
      </c>
      <c r="H128" s="64">
        <f t="shared" si="10"/>
        <v>478.94</v>
      </c>
      <c r="I128" s="60"/>
      <c r="J128" s="89">
        <f t="shared" si="11"/>
        <v>0</v>
      </c>
    </row>
    <row r="129" spans="1:10" ht="19.149999999999999" customHeight="1" x14ac:dyDescent="0.25">
      <c r="A129" s="43"/>
      <c r="B129" s="155" t="s">
        <v>201</v>
      </c>
      <c r="C129" s="155"/>
      <c r="D129" s="155"/>
      <c r="E129" s="155"/>
      <c r="F129" s="61" t="s">
        <v>94</v>
      </c>
      <c r="G129" s="92">
        <v>6127.8</v>
      </c>
      <c r="H129" s="64">
        <f t="shared" si="10"/>
        <v>510.65000000000003</v>
      </c>
      <c r="I129" s="60"/>
      <c r="J129" s="89">
        <f t="shared" si="11"/>
        <v>0</v>
      </c>
    </row>
    <row r="130" spans="1:10" ht="19.149999999999999" customHeight="1" x14ac:dyDescent="0.25">
      <c r="A130" s="43"/>
      <c r="B130" s="157"/>
      <c r="C130" s="158"/>
      <c r="D130" s="158"/>
      <c r="E130" s="159"/>
      <c r="F130" s="100" t="s">
        <v>0</v>
      </c>
      <c r="G130" s="100" t="s">
        <v>6</v>
      </c>
      <c r="H130" s="100" t="s">
        <v>5</v>
      </c>
      <c r="I130" s="103" t="s">
        <v>4</v>
      </c>
      <c r="J130" s="103" t="s">
        <v>178</v>
      </c>
    </row>
    <row r="131" spans="1:10" ht="19.149999999999999" customHeight="1" x14ac:dyDescent="0.25">
      <c r="A131" s="43"/>
      <c r="B131" s="155" t="s">
        <v>95</v>
      </c>
      <c r="C131" s="155"/>
      <c r="D131" s="155"/>
      <c r="E131" s="155"/>
      <c r="F131" s="38" t="s">
        <v>96</v>
      </c>
      <c r="G131" s="39" t="s">
        <v>36</v>
      </c>
      <c r="H131" s="40"/>
      <c r="I131" s="88">
        <v>91.97</v>
      </c>
      <c r="J131" s="89">
        <f t="shared" si="9"/>
        <v>0</v>
      </c>
    </row>
    <row r="132" spans="1:10" ht="19.149999999999999" customHeight="1" x14ac:dyDescent="0.25">
      <c r="A132" s="43"/>
      <c r="B132" s="155" t="s">
        <v>97</v>
      </c>
      <c r="C132" s="155"/>
      <c r="D132" s="155"/>
      <c r="E132" s="155"/>
      <c r="F132" s="38" t="s">
        <v>98</v>
      </c>
      <c r="G132" s="39" t="s">
        <v>36</v>
      </c>
      <c r="H132" s="40"/>
      <c r="I132" s="88">
        <v>91.97</v>
      </c>
      <c r="J132" s="89">
        <f t="shared" si="9"/>
        <v>0</v>
      </c>
    </row>
    <row r="133" spans="1:10" ht="31.5" x14ac:dyDescent="0.25">
      <c r="A133" s="43"/>
      <c r="B133" s="161"/>
      <c r="C133" s="162"/>
      <c r="D133" s="162"/>
      <c r="E133" s="163"/>
      <c r="F133" s="100" t="s">
        <v>0</v>
      </c>
      <c r="G133" s="100" t="s">
        <v>112</v>
      </c>
      <c r="H133" s="100" t="s">
        <v>113</v>
      </c>
      <c r="I133" s="59" t="s">
        <v>114</v>
      </c>
      <c r="J133" s="103" t="s">
        <v>179</v>
      </c>
    </row>
    <row r="134" spans="1:10" ht="19.149999999999999" customHeight="1" x14ac:dyDescent="0.25">
      <c r="A134" s="43"/>
      <c r="B134" s="155" t="s">
        <v>159</v>
      </c>
      <c r="C134" s="155"/>
      <c r="D134" s="155"/>
      <c r="E134" s="155"/>
      <c r="F134" s="38" t="s">
        <v>99</v>
      </c>
      <c r="G134" s="88">
        <v>2496</v>
      </c>
      <c r="H134" s="64">
        <f t="shared" ref="H134:H139" si="12">G134/12</f>
        <v>208</v>
      </c>
      <c r="I134" s="60"/>
      <c r="J134" s="89">
        <f>+H134*I134</f>
        <v>0</v>
      </c>
    </row>
    <row r="135" spans="1:10" ht="19.149999999999999" customHeight="1" x14ac:dyDescent="0.25">
      <c r="A135" s="43"/>
      <c r="B135" s="155" t="s">
        <v>160</v>
      </c>
      <c r="C135" s="155"/>
      <c r="D135" s="155"/>
      <c r="E135" s="155"/>
      <c r="F135" s="38" t="s">
        <v>99</v>
      </c>
      <c r="G135" s="88">
        <v>2614.3200000000002</v>
      </c>
      <c r="H135" s="64">
        <f t="shared" si="12"/>
        <v>217.86</v>
      </c>
      <c r="I135" s="60"/>
      <c r="J135" s="89">
        <f t="shared" ref="J135:J139" si="13">+H135*I135</f>
        <v>0</v>
      </c>
    </row>
    <row r="136" spans="1:10" ht="19.149999999999999" customHeight="1" x14ac:dyDescent="0.25">
      <c r="A136" s="43"/>
      <c r="B136" s="155" t="s">
        <v>202</v>
      </c>
      <c r="C136" s="155"/>
      <c r="D136" s="155"/>
      <c r="E136" s="155"/>
      <c r="F136" s="38" t="s">
        <v>99</v>
      </c>
      <c r="G136" s="88">
        <v>2787.36</v>
      </c>
      <c r="H136" s="64">
        <f t="shared" si="12"/>
        <v>232.28</v>
      </c>
      <c r="I136" s="60"/>
      <c r="J136" s="89">
        <f t="shared" si="13"/>
        <v>0</v>
      </c>
    </row>
    <row r="137" spans="1:10" ht="19.149999999999999" customHeight="1" x14ac:dyDescent="0.25">
      <c r="A137" s="43"/>
      <c r="B137" s="155" t="s">
        <v>161</v>
      </c>
      <c r="C137" s="155"/>
      <c r="D137" s="155"/>
      <c r="E137" s="155"/>
      <c r="F137" s="38" t="s">
        <v>100</v>
      </c>
      <c r="G137" s="88">
        <v>4991.88</v>
      </c>
      <c r="H137" s="64">
        <f t="shared" si="12"/>
        <v>415.99</v>
      </c>
      <c r="I137" s="60"/>
      <c r="J137" s="89">
        <f t="shared" si="13"/>
        <v>0</v>
      </c>
    </row>
    <row r="138" spans="1:10" ht="19.149999999999999" customHeight="1" x14ac:dyDescent="0.25">
      <c r="A138" s="43"/>
      <c r="B138" s="155" t="s">
        <v>162</v>
      </c>
      <c r="C138" s="155"/>
      <c r="D138" s="155"/>
      <c r="E138" s="155"/>
      <c r="F138" s="61" t="s">
        <v>100</v>
      </c>
      <c r="G138" s="90">
        <v>5228.5200000000004</v>
      </c>
      <c r="H138" s="64">
        <f t="shared" si="12"/>
        <v>435.71000000000004</v>
      </c>
      <c r="I138" s="60"/>
      <c r="J138" s="89">
        <f t="shared" si="13"/>
        <v>0</v>
      </c>
    </row>
    <row r="139" spans="1:10" ht="19.149999999999999" customHeight="1" x14ac:dyDescent="0.25">
      <c r="A139" s="43"/>
      <c r="B139" s="155" t="s">
        <v>203</v>
      </c>
      <c r="C139" s="155"/>
      <c r="D139" s="155"/>
      <c r="E139" s="155"/>
      <c r="F139" s="61" t="s">
        <v>100</v>
      </c>
      <c r="G139" s="90">
        <v>5574.6</v>
      </c>
      <c r="H139" s="64">
        <f t="shared" si="12"/>
        <v>464.55</v>
      </c>
      <c r="I139" s="60"/>
      <c r="J139" s="89">
        <f t="shared" si="13"/>
        <v>0</v>
      </c>
    </row>
    <row r="140" spans="1:10" ht="19.149999999999999" customHeight="1" x14ac:dyDescent="0.25">
      <c r="A140" s="43"/>
      <c r="B140" s="157"/>
      <c r="C140" s="158"/>
      <c r="D140" s="158"/>
      <c r="E140" s="159"/>
      <c r="F140" s="100" t="s">
        <v>0</v>
      </c>
      <c r="G140" s="100" t="s">
        <v>6</v>
      </c>
      <c r="H140" s="100" t="s">
        <v>5</v>
      </c>
      <c r="I140" s="103" t="s">
        <v>4</v>
      </c>
      <c r="J140" s="103" t="s">
        <v>178</v>
      </c>
    </row>
    <row r="141" spans="1:10" ht="19.149999999999999" customHeight="1" x14ac:dyDescent="0.25">
      <c r="A141" s="43"/>
      <c r="B141" s="155" t="s">
        <v>101</v>
      </c>
      <c r="C141" s="155"/>
      <c r="D141" s="155"/>
      <c r="E141" s="155"/>
      <c r="F141" s="38" t="s">
        <v>102</v>
      </c>
      <c r="G141" s="39" t="s">
        <v>36</v>
      </c>
      <c r="H141" s="40"/>
      <c r="I141" s="88">
        <v>138.06</v>
      </c>
      <c r="J141" s="89">
        <f t="shared" si="9"/>
        <v>0</v>
      </c>
    </row>
    <row r="142" spans="1:10" ht="19.149999999999999" customHeight="1" x14ac:dyDescent="0.25">
      <c r="A142" s="43"/>
      <c r="B142" s="155" t="s">
        <v>103</v>
      </c>
      <c r="C142" s="155"/>
      <c r="D142" s="155"/>
      <c r="E142" s="155"/>
      <c r="F142" s="38" t="s">
        <v>104</v>
      </c>
      <c r="G142" s="39" t="s">
        <v>36</v>
      </c>
      <c r="H142" s="40"/>
      <c r="I142" s="88">
        <v>138.06</v>
      </c>
      <c r="J142" s="89">
        <f t="shared" si="9"/>
        <v>0</v>
      </c>
    </row>
    <row r="143" spans="1:10" ht="19.149999999999999" customHeight="1" x14ac:dyDescent="0.25">
      <c r="A143" s="43"/>
      <c r="B143" s="160" t="s">
        <v>3</v>
      </c>
      <c r="C143" s="160"/>
      <c r="D143" s="160"/>
      <c r="E143" s="160"/>
      <c r="F143" s="45"/>
      <c r="G143" s="46"/>
      <c r="H143" s="47"/>
      <c r="I143" s="48"/>
      <c r="J143" s="49">
        <f>SUM(J108:J142)</f>
        <v>0</v>
      </c>
    </row>
    <row r="144" spans="1:10" ht="15.75" x14ac:dyDescent="0.25">
      <c r="A144" s="52"/>
      <c r="B144" s="68"/>
      <c r="C144" s="68"/>
      <c r="D144" s="68"/>
      <c r="E144" s="68"/>
      <c r="F144" s="69"/>
      <c r="G144" s="69"/>
      <c r="H144" s="70"/>
      <c r="I144" s="71"/>
      <c r="J144" s="72"/>
    </row>
    <row r="145" spans="1:67" ht="20.25" customHeight="1" x14ac:dyDescent="0.25">
      <c r="A145" s="55"/>
      <c r="B145" s="156" t="s">
        <v>110</v>
      </c>
      <c r="C145" s="156"/>
      <c r="D145" s="156"/>
      <c r="E145" s="156"/>
      <c r="F145" s="100" t="s">
        <v>0</v>
      </c>
      <c r="G145" s="100" t="s">
        <v>6</v>
      </c>
      <c r="H145" s="100" t="s">
        <v>5</v>
      </c>
      <c r="I145" s="103" t="s">
        <v>4</v>
      </c>
      <c r="J145" s="103" t="s">
        <v>178</v>
      </c>
    </row>
    <row r="146" spans="1:67" ht="19.149999999999999" customHeight="1" x14ac:dyDescent="0.25">
      <c r="A146" s="43"/>
      <c r="B146" s="155" t="s">
        <v>110</v>
      </c>
      <c r="C146" s="155"/>
      <c r="D146" s="155"/>
      <c r="E146" s="155"/>
      <c r="F146" s="38" t="s">
        <v>111</v>
      </c>
      <c r="G146" s="39" t="s">
        <v>36</v>
      </c>
      <c r="H146" s="40"/>
      <c r="I146" s="88">
        <v>205.65</v>
      </c>
      <c r="J146" s="89">
        <f>+H146*I146</f>
        <v>0</v>
      </c>
    </row>
    <row r="147" spans="1:67" ht="19.149999999999999" customHeight="1" x14ac:dyDescent="0.25">
      <c r="A147" s="43"/>
      <c r="B147" s="160" t="s">
        <v>3</v>
      </c>
      <c r="C147" s="160"/>
      <c r="D147" s="160"/>
      <c r="E147" s="160"/>
      <c r="F147" s="45"/>
      <c r="G147" s="46"/>
      <c r="H147" s="47"/>
      <c r="I147" s="48"/>
      <c r="J147" s="49">
        <f>SUM(J146:J146)</f>
        <v>0</v>
      </c>
    </row>
    <row r="148" spans="1:67" ht="19.149999999999999" customHeight="1" x14ac:dyDescent="0.25">
      <c r="A148" s="52"/>
      <c r="B148" s="68"/>
      <c r="C148" s="68"/>
      <c r="D148" s="68"/>
      <c r="E148" s="68"/>
      <c r="F148" s="69"/>
      <c r="G148" s="69"/>
      <c r="H148" s="70"/>
      <c r="I148" s="71"/>
      <c r="J148" s="72"/>
    </row>
    <row r="149" spans="1:67" ht="20.25" customHeight="1" x14ac:dyDescent="0.25">
      <c r="A149" s="55"/>
      <c r="B149" s="167" t="s">
        <v>116</v>
      </c>
      <c r="C149" s="168"/>
      <c r="D149" s="168"/>
      <c r="E149" s="169"/>
      <c r="F149" s="100" t="s">
        <v>0</v>
      </c>
      <c r="G149" s="100" t="s">
        <v>6</v>
      </c>
      <c r="H149" s="100" t="s">
        <v>5</v>
      </c>
      <c r="I149" s="103" t="s">
        <v>4</v>
      </c>
      <c r="J149" s="103" t="s">
        <v>178</v>
      </c>
    </row>
    <row r="150" spans="1:67" ht="19.149999999999999" customHeight="1" x14ac:dyDescent="0.25">
      <c r="A150" s="43"/>
      <c r="B150" s="157" t="s">
        <v>117</v>
      </c>
      <c r="C150" s="158"/>
      <c r="D150" s="158"/>
      <c r="E150" s="159"/>
      <c r="F150" s="38" t="s">
        <v>106</v>
      </c>
      <c r="G150" s="39" t="s">
        <v>36</v>
      </c>
      <c r="H150" s="40"/>
      <c r="I150" s="87">
        <v>78</v>
      </c>
      <c r="J150" s="89">
        <f>+H150*I150</f>
        <v>0</v>
      </c>
    </row>
    <row r="151" spans="1:67" ht="19.149999999999999" customHeight="1" x14ac:dyDescent="0.25">
      <c r="A151" s="43"/>
      <c r="B151" s="155" t="s">
        <v>118</v>
      </c>
      <c r="C151" s="155"/>
      <c r="D151" s="155"/>
      <c r="E151" s="155"/>
      <c r="F151" s="38" t="s">
        <v>107</v>
      </c>
      <c r="G151" s="39" t="s">
        <v>36</v>
      </c>
      <c r="H151" s="40"/>
      <c r="I151" s="88">
        <v>135.38</v>
      </c>
      <c r="J151" s="89">
        <f>+H151*I151</f>
        <v>0</v>
      </c>
    </row>
    <row r="152" spans="1:67" ht="19.149999999999999" customHeight="1" x14ac:dyDescent="0.25">
      <c r="A152" s="43"/>
      <c r="B152" s="160" t="s">
        <v>3</v>
      </c>
      <c r="C152" s="160"/>
      <c r="D152" s="160"/>
      <c r="E152" s="160"/>
      <c r="F152" s="45"/>
      <c r="G152" s="46"/>
      <c r="H152" s="47"/>
      <c r="I152" s="48"/>
      <c r="J152" s="49">
        <f>SUM(J150:J151)</f>
        <v>0</v>
      </c>
    </row>
    <row r="153" spans="1:67" x14ac:dyDescent="0.25">
      <c r="A153" s="52"/>
      <c r="B153" s="52"/>
      <c r="C153" s="52"/>
      <c r="D153" s="52"/>
      <c r="E153" s="52"/>
      <c r="F153" s="52"/>
      <c r="G153" s="52"/>
      <c r="H153" s="52"/>
      <c r="I153" s="52"/>
      <c r="J153" s="52"/>
    </row>
    <row r="154" spans="1:67" ht="20.25" customHeight="1" x14ac:dyDescent="0.25">
      <c r="A154" s="55"/>
      <c r="B154" s="156" t="s">
        <v>35</v>
      </c>
      <c r="C154" s="156"/>
      <c r="D154" s="156"/>
      <c r="E154" s="156"/>
      <c r="F154" s="100" t="s">
        <v>0</v>
      </c>
      <c r="G154" s="100" t="s">
        <v>6</v>
      </c>
      <c r="H154" s="100" t="s">
        <v>5</v>
      </c>
      <c r="I154" s="103" t="s">
        <v>4</v>
      </c>
      <c r="J154" s="103" t="s">
        <v>178</v>
      </c>
    </row>
    <row r="155" spans="1:67" ht="19.149999999999999" customHeight="1" x14ac:dyDescent="0.25">
      <c r="A155" s="43"/>
      <c r="B155" s="155" t="s">
        <v>35</v>
      </c>
      <c r="C155" s="155"/>
      <c r="D155" s="155"/>
      <c r="E155" s="155"/>
      <c r="F155" s="38" t="s">
        <v>108</v>
      </c>
      <c r="G155" s="39" t="s">
        <v>109</v>
      </c>
      <c r="H155" s="40"/>
      <c r="I155" s="88">
        <v>12.46</v>
      </c>
      <c r="J155" s="89">
        <f>+H155*I155</f>
        <v>0</v>
      </c>
    </row>
    <row r="156" spans="1:67" ht="19.149999999999999" customHeight="1" x14ac:dyDescent="0.25">
      <c r="A156" s="43"/>
      <c r="B156" s="160" t="s">
        <v>3</v>
      </c>
      <c r="C156" s="160"/>
      <c r="D156" s="160"/>
      <c r="E156" s="160"/>
      <c r="F156" s="45"/>
      <c r="G156" s="46"/>
      <c r="H156" s="47"/>
      <c r="I156" s="48"/>
      <c r="J156" s="49">
        <f>SUM(J155)</f>
        <v>0</v>
      </c>
    </row>
    <row r="157" spans="1:67" ht="16.5" customHeight="1" x14ac:dyDescent="0.25">
      <c r="A157" s="73"/>
      <c r="B157" s="165"/>
      <c r="C157" s="166"/>
      <c r="D157" s="166"/>
      <c r="E157" s="166"/>
      <c r="F157" s="166"/>
      <c r="G157" s="166"/>
      <c r="H157" s="166"/>
      <c r="I157" s="166"/>
      <c r="J157" s="166"/>
    </row>
    <row r="158" spans="1:67" s="8" customFormat="1" ht="21" customHeight="1" x14ac:dyDescent="0.25">
      <c r="A158" s="55"/>
      <c r="B158" s="164" t="s">
        <v>43</v>
      </c>
      <c r="C158" s="164"/>
      <c r="D158" s="164"/>
      <c r="E158" s="164"/>
      <c r="F158" s="102" t="s">
        <v>0</v>
      </c>
      <c r="G158" s="102" t="s">
        <v>6</v>
      </c>
      <c r="H158" s="100" t="s">
        <v>5</v>
      </c>
      <c r="I158" s="103" t="s">
        <v>4</v>
      </c>
      <c r="J158" s="57" t="s">
        <v>178</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row>
    <row r="159" spans="1:67" ht="22.5" customHeight="1" x14ac:dyDescent="0.25">
      <c r="A159" s="43"/>
      <c r="B159" s="187" t="s">
        <v>44</v>
      </c>
      <c r="C159" s="187"/>
      <c r="D159" s="187"/>
      <c r="E159" s="187"/>
      <c r="F159" s="67"/>
      <c r="G159" s="67"/>
      <c r="H159" s="40"/>
      <c r="I159" s="74"/>
      <c r="J159" s="89">
        <f>+H159*I159</f>
        <v>0</v>
      </c>
    </row>
    <row r="160" spans="1:67" ht="22.5" customHeight="1" x14ac:dyDescent="0.25">
      <c r="A160" s="43"/>
      <c r="B160" s="187" t="s">
        <v>44</v>
      </c>
      <c r="C160" s="187"/>
      <c r="D160" s="187"/>
      <c r="E160" s="187"/>
      <c r="F160" s="67"/>
      <c r="G160" s="67"/>
      <c r="H160" s="40"/>
      <c r="I160" s="74"/>
      <c r="J160" s="89">
        <f t="shared" ref="J160:J168" si="14">+H160*I160</f>
        <v>0</v>
      </c>
    </row>
    <row r="161" spans="1:10" ht="22.5" customHeight="1" x14ac:dyDescent="0.25">
      <c r="A161" s="43"/>
      <c r="B161" s="187" t="s">
        <v>44</v>
      </c>
      <c r="C161" s="187"/>
      <c r="D161" s="187"/>
      <c r="E161" s="187"/>
      <c r="F161" s="67"/>
      <c r="G161" s="67"/>
      <c r="H161" s="40"/>
      <c r="I161" s="74"/>
      <c r="J161" s="89">
        <f t="shared" si="14"/>
        <v>0</v>
      </c>
    </row>
    <row r="162" spans="1:10" ht="22.5" customHeight="1" x14ac:dyDescent="0.25">
      <c r="A162" s="43"/>
      <c r="B162" s="187" t="s">
        <v>44</v>
      </c>
      <c r="C162" s="187"/>
      <c r="D162" s="187"/>
      <c r="E162" s="187"/>
      <c r="F162" s="67"/>
      <c r="G162" s="67"/>
      <c r="H162" s="40"/>
      <c r="I162" s="74"/>
      <c r="J162" s="89">
        <f t="shared" si="14"/>
        <v>0</v>
      </c>
    </row>
    <row r="163" spans="1:10" ht="22.5" customHeight="1" x14ac:dyDescent="0.25">
      <c r="A163" s="43"/>
      <c r="B163" s="187" t="s">
        <v>44</v>
      </c>
      <c r="C163" s="187"/>
      <c r="D163" s="187"/>
      <c r="E163" s="187"/>
      <c r="F163" s="67"/>
      <c r="G163" s="67"/>
      <c r="H163" s="40"/>
      <c r="I163" s="74"/>
      <c r="J163" s="89">
        <f t="shared" si="14"/>
        <v>0</v>
      </c>
    </row>
    <row r="164" spans="1:10" ht="22.5" customHeight="1" x14ac:dyDescent="0.25">
      <c r="A164" s="43"/>
      <c r="B164" s="187" t="s">
        <v>44</v>
      </c>
      <c r="C164" s="187"/>
      <c r="D164" s="187"/>
      <c r="E164" s="187"/>
      <c r="F164" s="67"/>
      <c r="G164" s="67"/>
      <c r="H164" s="40"/>
      <c r="I164" s="74"/>
      <c r="J164" s="89">
        <f t="shared" si="14"/>
        <v>0</v>
      </c>
    </row>
    <row r="165" spans="1:10" ht="22.5" customHeight="1" x14ac:dyDescent="0.25">
      <c r="A165" s="43"/>
      <c r="B165" s="187" t="s">
        <v>44</v>
      </c>
      <c r="C165" s="187"/>
      <c r="D165" s="187"/>
      <c r="E165" s="187"/>
      <c r="F165" s="67"/>
      <c r="G165" s="67"/>
      <c r="H165" s="40"/>
      <c r="I165" s="74"/>
      <c r="J165" s="89">
        <f t="shared" si="14"/>
        <v>0</v>
      </c>
    </row>
    <row r="166" spans="1:10" ht="22.5" customHeight="1" x14ac:dyDescent="0.25">
      <c r="A166" s="43"/>
      <c r="B166" s="187" t="s">
        <v>44</v>
      </c>
      <c r="C166" s="187"/>
      <c r="D166" s="187"/>
      <c r="E166" s="187"/>
      <c r="F166" s="67"/>
      <c r="G166" s="67"/>
      <c r="H166" s="40"/>
      <c r="I166" s="74"/>
      <c r="J166" s="89">
        <f t="shared" si="14"/>
        <v>0</v>
      </c>
    </row>
    <row r="167" spans="1:10" ht="22.5" customHeight="1" x14ac:dyDescent="0.25">
      <c r="A167" s="43"/>
      <c r="B167" s="187" t="s">
        <v>44</v>
      </c>
      <c r="C167" s="187"/>
      <c r="D167" s="187"/>
      <c r="E167" s="187"/>
      <c r="F167" s="67"/>
      <c r="G167" s="67"/>
      <c r="H167" s="40"/>
      <c r="I167" s="74"/>
      <c r="J167" s="89">
        <f t="shared" si="14"/>
        <v>0</v>
      </c>
    </row>
    <row r="168" spans="1:10" ht="22.5" customHeight="1" x14ac:dyDescent="0.25">
      <c r="A168" s="43"/>
      <c r="B168" s="187" t="s">
        <v>44</v>
      </c>
      <c r="C168" s="187"/>
      <c r="D168" s="187"/>
      <c r="E168" s="187"/>
      <c r="F168" s="67"/>
      <c r="G168" s="67"/>
      <c r="H168" s="40"/>
      <c r="I168" s="74"/>
      <c r="J168" s="89">
        <f t="shared" si="14"/>
        <v>0</v>
      </c>
    </row>
    <row r="169" spans="1:10" ht="20.25" customHeight="1" x14ac:dyDescent="0.25">
      <c r="A169" s="43"/>
      <c r="B169" s="188" t="s">
        <v>3</v>
      </c>
      <c r="C169" s="188"/>
      <c r="D169" s="188"/>
      <c r="E169" s="188"/>
      <c r="F169" s="45"/>
      <c r="G169" s="46"/>
      <c r="H169" s="75"/>
      <c r="I169" s="48"/>
      <c r="J169" s="49">
        <f>SUM(J159:J168)</f>
        <v>0</v>
      </c>
    </row>
    <row r="170" spans="1:10" x14ac:dyDescent="0.25">
      <c r="A170" s="52"/>
      <c r="B170" s="52"/>
      <c r="C170" s="52"/>
      <c r="D170" s="52"/>
      <c r="E170" s="52"/>
      <c r="F170" s="52"/>
      <c r="G170" s="52"/>
      <c r="H170" s="52"/>
      <c r="I170" s="52"/>
      <c r="J170" s="52"/>
    </row>
    <row r="171" spans="1:10" x14ac:dyDescent="0.25">
      <c r="A171" s="52"/>
      <c r="B171" s="52"/>
      <c r="C171" s="52"/>
      <c r="D171" s="52"/>
      <c r="E171" s="52"/>
      <c r="F171" s="52"/>
      <c r="G171" s="52"/>
      <c r="H171" s="52"/>
      <c r="I171" s="52"/>
      <c r="J171" s="52"/>
    </row>
    <row r="172" spans="1:10" s="2" customFormat="1" ht="23.25" customHeight="1" x14ac:dyDescent="0.25">
      <c r="A172" s="76"/>
      <c r="B172" s="186" t="s">
        <v>180</v>
      </c>
      <c r="C172" s="186"/>
      <c r="D172" s="186"/>
      <c r="E172" s="186"/>
      <c r="F172" s="186"/>
      <c r="G172" s="186"/>
      <c r="H172" s="186"/>
      <c r="I172" s="186"/>
      <c r="J172" s="77">
        <f>+J22+J29+J33+J37+J41+J46+J60+J75+J81+J90+J105+J143+J147+J152+J156+J169</f>
        <v>0</v>
      </c>
    </row>
    <row r="173" spans="1:10" x14ac:dyDescent="0.25">
      <c r="A173" s="52"/>
      <c r="B173" s="52"/>
      <c r="C173" s="52"/>
      <c r="D173" s="52"/>
      <c r="E173" s="52"/>
      <c r="F173" s="52"/>
      <c r="G173" s="52"/>
      <c r="H173" s="52"/>
      <c r="I173" s="52"/>
      <c r="J173" s="52"/>
    </row>
    <row r="174" spans="1:10" s="3" customFormat="1" ht="19.5" customHeight="1" thickBot="1" x14ac:dyDescent="0.3">
      <c r="A174" s="185" t="s">
        <v>22</v>
      </c>
      <c r="B174" s="185"/>
      <c r="C174" s="185"/>
      <c r="D174" s="185"/>
      <c r="E174" s="185"/>
      <c r="F174" s="185"/>
      <c r="G174" s="185"/>
      <c r="H174" s="185"/>
      <c r="I174" s="78"/>
      <c r="J174" s="78"/>
    </row>
    <row r="175" spans="1:10" x14ac:dyDescent="0.25">
      <c r="A175" s="189"/>
      <c r="B175" s="190"/>
      <c r="C175" s="191"/>
      <c r="D175" s="191"/>
      <c r="E175" s="191"/>
      <c r="F175" s="191"/>
      <c r="G175" s="191"/>
      <c r="H175" s="191"/>
      <c r="I175" s="191"/>
      <c r="J175" s="192"/>
    </row>
    <row r="176" spans="1:10" x14ac:dyDescent="0.25">
      <c r="A176" s="189"/>
      <c r="B176" s="193"/>
      <c r="C176" s="194"/>
      <c r="D176" s="194"/>
      <c r="E176" s="194"/>
      <c r="F176" s="194"/>
      <c r="G176" s="194"/>
      <c r="H176" s="194"/>
      <c r="I176" s="194"/>
      <c r="J176" s="195"/>
    </row>
    <row r="177" spans="1:10" x14ac:dyDescent="0.25">
      <c r="A177" s="189"/>
      <c r="B177" s="193"/>
      <c r="C177" s="194"/>
      <c r="D177" s="194"/>
      <c r="E177" s="194"/>
      <c r="F177" s="194"/>
      <c r="G177" s="194"/>
      <c r="H177" s="194"/>
      <c r="I177" s="194"/>
      <c r="J177" s="195"/>
    </row>
    <row r="178" spans="1:10" x14ac:dyDescent="0.25">
      <c r="A178" s="189"/>
      <c r="B178" s="193"/>
      <c r="C178" s="194"/>
      <c r="D178" s="194"/>
      <c r="E178" s="194"/>
      <c r="F178" s="194"/>
      <c r="G178" s="194"/>
      <c r="H178" s="194"/>
      <c r="I178" s="194"/>
      <c r="J178" s="195"/>
    </row>
    <row r="179" spans="1:10" x14ac:dyDescent="0.25">
      <c r="A179" s="189"/>
      <c r="B179" s="193"/>
      <c r="C179" s="194"/>
      <c r="D179" s="194"/>
      <c r="E179" s="194"/>
      <c r="F179" s="194"/>
      <c r="G179" s="194"/>
      <c r="H179" s="194"/>
      <c r="I179" s="194"/>
      <c r="J179" s="195"/>
    </row>
    <row r="180" spans="1:10" x14ac:dyDescent="0.25">
      <c r="A180" s="189"/>
      <c r="B180" s="193"/>
      <c r="C180" s="194"/>
      <c r="D180" s="194"/>
      <c r="E180" s="194"/>
      <c r="F180" s="194"/>
      <c r="G180" s="194"/>
      <c r="H180" s="194"/>
      <c r="I180" s="194"/>
      <c r="J180" s="195"/>
    </row>
    <row r="181" spans="1:10" x14ac:dyDescent="0.25">
      <c r="A181" s="189"/>
      <c r="B181" s="193"/>
      <c r="C181" s="194"/>
      <c r="D181" s="194"/>
      <c r="E181" s="194"/>
      <c r="F181" s="194"/>
      <c r="G181" s="194"/>
      <c r="H181" s="194"/>
      <c r="I181" s="194"/>
      <c r="J181" s="195"/>
    </row>
    <row r="182" spans="1:10" ht="15.75" thickBot="1" x14ac:dyDescent="0.3">
      <c r="A182" s="189"/>
      <c r="B182" s="196"/>
      <c r="C182" s="197"/>
      <c r="D182" s="197"/>
      <c r="E182" s="197"/>
      <c r="F182" s="197"/>
      <c r="G182" s="197"/>
      <c r="H182" s="197"/>
      <c r="I182" s="197"/>
      <c r="J182" s="198"/>
    </row>
    <row r="183" spans="1:10" x14ac:dyDescent="0.25">
      <c r="A183" s="52"/>
      <c r="B183" s="52"/>
      <c r="C183" s="52"/>
      <c r="D183" s="52"/>
      <c r="E183" s="52"/>
      <c r="F183" s="52"/>
      <c r="G183" s="52"/>
      <c r="H183" s="52"/>
      <c r="I183" s="52"/>
      <c r="J183" s="52"/>
    </row>
    <row r="184" spans="1:10" s="3" customFormat="1" ht="19.5" customHeight="1" thickBot="1" x14ac:dyDescent="0.3">
      <c r="A184" s="185" t="s">
        <v>2</v>
      </c>
      <c r="B184" s="185"/>
      <c r="C184" s="185"/>
      <c r="D184" s="185"/>
      <c r="E184" s="185"/>
      <c r="F184" s="185"/>
      <c r="G184" s="185"/>
      <c r="H184" s="185"/>
      <c r="I184" s="78"/>
      <c r="J184" s="78"/>
    </row>
    <row r="185" spans="1:10" ht="27" customHeight="1" x14ac:dyDescent="0.25">
      <c r="A185" s="189"/>
      <c r="B185" s="190"/>
      <c r="C185" s="191"/>
      <c r="D185" s="191"/>
      <c r="E185" s="191"/>
      <c r="F185" s="191"/>
      <c r="G185" s="191"/>
      <c r="H185" s="191"/>
      <c r="I185" s="191"/>
      <c r="J185" s="192"/>
    </row>
    <row r="186" spans="1:10" x14ac:dyDescent="0.25">
      <c r="A186" s="189"/>
      <c r="B186" s="193"/>
      <c r="C186" s="194"/>
      <c r="D186" s="194"/>
      <c r="E186" s="194"/>
      <c r="F186" s="194"/>
      <c r="G186" s="194"/>
      <c r="H186" s="194"/>
      <c r="I186" s="194"/>
      <c r="J186" s="195"/>
    </row>
    <row r="187" spans="1:10" x14ac:dyDescent="0.25">
      <c r="A187" s="189"/>
      <c r="B187" s="193"/>
      <c r="C187" s="194"/>
      <c r="D187" s="194"/>
      <c r="E187" s="194"/>
      <c r="F187" s="194"/>
      <c r="G187" s="194"/>
      <c r="H187" s="194"/>
      <c r="I187" s="194"/>
      <c r="J187" s="195"/>
    </row>
    <row r="188" spans="1:10" x14ac:dyDescent="0.25">
      <c r="A188" s="189"/>
      <c r="B188" s="193"/>
      <c r="C188" s="194"/>
      <c r="D188" s="194"/>
      <c r="E188" s="194"/>
      <c r="F188" s="194"/>
      <c r="G188" s="194"/>
      <c r="H188" s="194"/>
      <c r="I188" s="194"/>
      <c r="J188" s="195"/>
    </row>
    <row r="189" spans="1:10" x14ac:dyDescent="0.25">
      <c r="A189" s="189"/>
      <c r="B189" s="193"/>
      <c r="C189" s="194"/>
      <c r="D189" s="194"/>
      <c r="E189" s="194"/>
      <c r="F189" s="194"/>
      <c r="G189" s="194"/>
      <c r="H189" s="194"/>
      <c r="I189" s="194"/>
      <c r="J189" s="195"/>
    </row>
    <row r="190" spans="1:10" x14ac:dyDescent="0.25">
      <c r="A190" s="189"/>
      <c r="B190" s="193"/>
      <c r="C190" s="194"/>
      <c r="D190" s="194"/>
      <c r="E190" s="194"/>
      <c r="F190" s="194"/>
      <c r="G190" s="194"/>
      <c r="H190" s="194"/>
      <c r="I190" s="194"/>
      <c r="J190" s="195"/>
    </row>
    <row r="191" spans="1:10" x14ac:dyDescent="0.25">
      <c r="A191" s="189"/>
      <c r="B191" s="193"/>
      <c r="C191" s="194"/>
      <c r="D191" s="194"/>
      <c r="E191" s="194"/>
      <c r="F191" s="194"/>
      <c r="G191" s="194"/>
      <c r="H191" s="194"/>
      <c r="I191" s="194"/>
      <c r="J191" s="195"/>
    </row>
    <row r="192" spans="1:10" ht="15.75" thickBot="1" x14ac:dyDescent="0.3">
      <c r="A192" s="189"/>
      <c r="B192" s="196"/>
      <c r="C192" s="197"/>
      <c r="D192" s="197"/>
      <c r="E192" s="197"/>
      <c r="F192" s="197"/>
      <c r="G192" s="197"/>
      <c r="H192" s="197"/>
      <c r="I192" s="197"/>
      <c r="J192" s="198"/>
    </row>
    <row r="193" spans="1:10" ht="7.5" customHeight="1" x14ac:dyDescent="0.25"/>
    <row r="194" spans="1:10" ht="15.75" x14ac:dyDescent="0.25">
      <c r="A194" s="199" t="s">
        <v>23</v>
      </c>
      <c r="B194" s="200"/>
      <c r="C194" s="200"/>
      <c r="D194" s="200"/>
      <c r="E194" s="200"/>
      <c r="F194" s="200"/>
      <c r="G194" s="201"/>
      <c r="I194" s="202" t="s">
        <v>45</v>
      </c>
      <c r="J194" s="203"/>
    </row>
    <row r="195" spans="1:10" x14ac:dyDescent="0.25">
      <c r="A195" s="170" t="s">
        <v>1</v>
      </c>
      <c r="B195" s="171"/>
      <c r="C195" s="171"/>
      <c r="D195" s="171"/>
      <c r="E195" s="171"/>
      <c r="F195" s="171"/>
      <c r="G195" s="172"/>
      <c r="I195" s="179" t="s">
        <v>46</v>
      </c>
      <c r="J195" s="180"/>
    </row>
    <row r="196" spans="1:10" x14ac:dyDescent="0.25">
      <c r="A196" s="173"/>
      <c r="B196" s="174"/>
      <c r="C196" s="174"/>
      <c r="D196" s="174"/>
      <c r="E196" s="174"/>
      <c r="F196" s="174"/>
      <c r="G196" s="175"/>
      <c r="I196" s="181"/>
      <c r="J196" s="182"/>
    </row>
    <row r="197" spans="1:10" x14ac:dyDescent="0.25">
      <c r="A197" s="173"/>
      <c r="B197" s="174"/>
      <c r="C197" s="174"/>
      <c r="D197" s="174"/>
      <c r="E197" s="174"/>
      <c r="F197" s="174"/>
      <c r="G197" s="175"/>
      <c r="I197" s="181"/>
      <c r="J197" s="182"/>
    </row>
    <row r="198" spans="1:10" x14ac:dyDescent="0.25">
      <c r="A198" s="173"/>
      <c r="B198" s="174"/>
      <c r="C198" s="174"/>
      <c r="D198" s="174"/>
      <c r="E198" s="174"/>
      <c r="F198" s="174"/>
      <c r="G198" s="175"/>
      <c r="I198" s="181"/>
      <c r="J198" s="182"/>
    </row>
    <row r="199" spans="1:10" x14ac:dyDescent="0.25">
      <c r="A199" s="173"/>
      <c r="B199" s="174"/>
      <c r="C199" s="174"/>
      <c r="D199" s="174"/>
      <c r="E199" s="174"/>
      <c r="F199" s="174"/>
      <c r="G199" s="175"/>
      <c r="I199" s="181"/>
      <c r="J199" s="182"/>
    </row>
    <row r="200" spans="1:10" x14ac:dyDescent="0.25">
      <c r="A200" s="173"/>
      <c r="B200" s="174"/>
      <c r="C200" s="174"/>
      <c r="D200" s="174"/>
      <c r="E200" s="174"/>
      <c r="F200" s="174"/>
      <c r="G200" s="175"/>
      <c r="I200" s="181"/>
      <c r="J200" s="182"/>
    </row>
    <row r="201" spans="1:10" x14ac:dyDescent="0.25">
      <c r="A201" s="173"/>
      <c r="B201" s="174"/>
      <c r="C201" s="174"/>
      <c r="D201" s="174"/>
      <c r="E201" s="174"/>
      <c r="F201" s="174"/>
      <c r="G201" s="175"/>
      <c r="I201" s="181"/>
      <c r="J201" s="182"/>
    </row>
    <row r="202" spans="1:10" x14ac:dyDescent="0.25">
      <c r="A202" s="176"/>
      <c r="B202" s="177"/>
      <c r="C202" s="177"/>
      <c r="D202" s="177"/>
      <c r="E202" s="177"/>
      <c r="F202" s="177"/>
      <c r="G202" s="178"/>
      <c r="I202" s="183"/>
      <c r="J202" s="184"/>
    </row>
  </sheetData>
  <sheetProtection algorithmName="SHA-512" hashValue="sfB7V167s9VjyKjMjtnP8ANApqSZyXHvo3/RfZMK309qPzQ1oPW8cb5Bhghg0C3AX+IMs/BC2Bk1XILH+e4Yvg==" saltValue="1+P57nix+254j5KgHh9ulQ==" spinCount="100000" sheet="1" objects="1" scenarios="1"/>
  <mergeCells count="161">
    <mergeCell ref="A195:G202"/>
    <mergeCell ref="I195:J202"/>
    <mergeCell ref="B185:J192"/>
    <mergeCell ref="A194:G194"/>
    <mergeCell ref="I194:J194"/>
    <mergeCell ref="A174:H174"/>
    <mergeCell ref="A175:A182"/>
    <mergeCell ref="B175:J182"/>
    <mergeCell ref="A184:H184"/>
    <mergeCell ref="A185:A192"/>
    <mergeCell ref="B168:E168"/>
    <mergeCell ref="B169:E169"/>
    <mergeCell ref="B162:E162"/>
    <mergeCell ref="B163:E163"/>
    <mergeCell ref="B164:E164"/>
    <mergeCell ref="B165:E165"/>
    <mergeCell ref="B166:E166"/>
    <mergeCell ref="B167:E167"/>
    <mergeCell ref="B172:I172"/>
    <mergeCell ref="B156:E156"/>
    <mergeCell ref="B158:E158"/>
    <mergeCell ref="B159:E159"/>
    <mergeCell ref="B160:E160"/>
    <mergeCell ref="B161:E161"/>
    <mergeCell ref="B150:E150"/>
    <mergeCell ref="B151:E151"/>
    <mergeCell ref="B152:E152"/>
    <mergeCell ref="B154:E154"/>
    <mergeCell ref="B155:E155"/>
    <mergeCell ref="B157:J157"/>
    <mergeCell ref="B145:E145"/>
    <mergeCell ref="B146:E146"/>
    <mergeCell ref="B147:E147"/>
    <mergeCell ref="B149:E149"/>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26:E126"/>
    <mergeCell ref="B127:E127"/>
    <mergeCell ref="B128:E128"/>
    <mergeCell ref="B129:E129"/>
    <mergeCell ref="B130:E130"/>
    <mergeCell ref="B131:E131"/>
    <mergeCell ref="B119:E119"/>
    <mergeCell ref="B121:E121"/>
    <mergeCell ref="B122:E122"/>
    <mergeCell ref="B123:E123"/>
    <mergeCell ref="B124:E124"/>
    <mergeCell ref="B125:E125"/>
    <mergeCell ref="B113:E113"/>
    <mergeCell ref="B114:E114"/>
    <mergeCell ref="B115:E115"/>
    <mergeCell ref="B116:E116"/>
    <mergeCell ref="B117:E117"/>
    <mergeCell ref="B118:E118"/>
    <mergeCell ref="B120:E120"/>
    <mergeCell ref="B107:E107"/>
    <mergeCell ref="B108:E108"/>
    <mergeCell ref="B109:E109"/>
    <mergeCell ref="B110:E110"/>
    <mergeCell ref="B111:E111"/>
    <mergeCell ref="B112:E112"/>
    <mergeCell ref="B101:E101"/>
    <mergeCell ref="B102:E102"/>
    <mergeCell ref="B103:E103"/>
    <mergeCell ref="B104:E104"/>
    <mergeCell ref="B105:E105"/>
    <mergeCell ref="B94:E94"/>
    <mergeCell ref="B95:E95"/>
    <mergeCell ref="B96:E96"/>
    <mergeCell ref="B98:E98"/>
    <mergeCell ref="B99:E99"/>
    <mergeCell ref="B100:E100"/>
    <mergeCell ref="B87:E87"/>
    <mergeCell ref="B88:E88"/>
    <mergeCell ref="B89:E89"/>
    <mergeCell ref="B92:E92"/>
    <mergeCell ref="B93:E93"/>
    <mergeCell ref="B90:E90"/>
    <mergeCell ref="B97:E97"/>
    <mergeCell ref="B79:E79"/>
    <mergeCell ref="B80:E80"/>
    <mergeCell ref="B81:E81"/>
    <mergeCell ref="B84:E84"/>
    <mergeCell ref="B86:E86"/>
    <mergeCell ref="B72:E72"/>
    <mergeCell ref="B77:E77"/>
    <mergeCell ref="B78:E78"/>
    <mergeCell ref="B75:E75"/>
    <mergeCell ref="B83:E83"/>
    <mergeCell ref="B85:E85"/>
    <mergeCell ref="B65:E65"/>
    <mergeCell ref="B67:E67"/>
    <mergeCell ref="B68:E68"/>
    <mergeCell ref="B69:E69"/>
    <mergeCell ref="B70:E70"/>
    <mergeCell ref="B71:E71"/>
    <mergeCell ref="B59:E59"/>
    <mergeCell ref="B60:E60"/>
    <mergeCell ref="B62:E62"/>
    <mergeCell ref="B63:E63"/>
    <mergeCell ref="B64:E64"/>
    <mergeCell ref="B66:E66"/>
    <mergeCell ref="B52:E52"/>
    <mergeCell ref="B53:E53"/>
    <mergeCell ref="B54:E54"/>
    <mergeCell ref="B55:E55"/>
    <mergeCell ref="B57:E57"/>
    <mergeCell ref="B58:E58"/>
    <mergeCell ref="B44:E44"/>
    <mergeCell ref="B45:E45"/>
    <mergeCell ref="B46:E46"/>
    <mergeCell ref="B48:E48"/>
    <mergeCell ref="B49:E49"/>
    <mergeCell ref="B50:E50"/>
    <mergeCell ref="B51:E51"/>
    <mergeCell ref="B56:E56"/>
    <mergeCell ref="B37:E37"/>
    <mergeCell ref="B39:E39"/>
    <mergeCell ref="B41:E41"/>
    <mergeCell ref="B43:E43"/>
    <mergeCell ref="B31:E31"/>
    <mergeCell ref="B32:E32"/>
    <mergeCell ref="B33:E33"/>
    <mergeCell ref="B35:E35"/>
    <mergeCell ref="B36:E36"/>
    <mergeCell ref="B40:E40"/>
    <mergeCell ref="B24:E24"/>
    <mergeCell ref="B25:E25"/>
    <mergeCell ref="B26:E26"/>
    <mergeCell ref="B27:E27"/>
    <mergeCell ref="B28:E28"/>
    <mergeCell ref="B29:E29"/>
    <mergeCell ref="A14:B14"/>
    <mergeCell ref="C14:J14"/>
    <mergeCell ref="A17:J17"/>
    <mergeCell ref="B20:E20"/>
    <mergeCell ref="B21:E21"/>
    <mergeCell ref="B22:E22"/>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E4C293C2-E625-4F1E-B98C-2DD45A8314AA}">
          <x14:formula1>
            <xm:f>Eenheden!$A$1:$A$9</xm:f>
          </x14:formula1>
          <xm:sqref>G155</xm:sqref>
        </x14:dataValidation>
        <x14:dataValidation type="list" allowBlank="1" showInputMessage="1" showErrorMessage="1" xr:uid="{15F4885D-992B-4FBC-ACFD-E2960A245858}">
          <x14:formula1>
            <xm:f>Eenheden!$A$1:$A$8</xm:f>
          </x14:formula1>
          <xm:sqref>G159:G168</xm:sqref>
        </x14:dataValidation>
        <x14:dataValidation type="list" allowBlank="1" showInputMessage="1" showErrorMessage="1" xr:uid="{7EEABA13-4D72-4B7F-84EC-E008FE845E03}">
          <x14:formula1>
            <xm:f>Eenheden!$A$1:$A$7</xm:f>
          </x14:formula1>
          <xm:sqref>G103:G104 G131:G132 G150:G151 G146 G141:G142 G118:G119</xm:sqref>
        </x14:dataValidation>
        <x14:dataValidation type="list" allowBlank="1" showInputMessage="1" showErrorMessage="1" xr:uid="{B36ED299-0210-463B-8AA6-F1963FD4B9F8}">
          <x14:formula1>
            <xm:f>Eenheden!$A$1:$A$6</xm:f>
          </x14:formula1>
          <xm:sqref>G25:G28 G32 G36 G40 G44:G45</xm:sqref>
        </x14:dataValidation>
        <x14:dataValidation type="list" allowBlank="1" showInputMessage="1" showErrorMessage="1" xr:uid="{1C354ADE-DDD6-41B3-85D2-7AF1EA3013FF}">
          <x14:formula1>
            <xm:f>Eenheden!$A$1:$A$5</xm:f>
          </x14:formula1>
          <xm:sqref>G21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D292C828DABF49B863D57304BFAA68" ma:contentTypeVersion="4" ma:contentTypeDescription="Een nieuw document maken." ma:contentTypeScope="" ma:versionID="a68c84e8052d87badcbbb81903c41a97">
  <xsd:schema xmlns:xsd="http://www.w3.org/2001/XMLSchema" xmlns:xs="http://www.w3.org/2001/XMLSchema" xmlns:p="http://schemas.microsoft.com/office/2006/metadata/properties" xmlns:ns2="5fe005db-c36d-447e-9c49-d9aef136eaa8" targetNamespace="http://schemas.microsoft.com/office/2006/metadata/properties" ma:root="true" ma:fieldsID="813607500dd837caa49af78709f47d55" ns2:_="">
    <xsd:import namespace="5fe005db-c36d-447e-9c49-d9aef136ea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005db-c36d-447e-9c49-d9aef136ea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D038D5-3F04-4A14-A794-F7F8F3DCD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e005db-c36d-447e-9c49-d9aef136e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C40FD-7D4F-4FF7-A9F0-8F5C2B6B2619}">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342bc1d-40e9-45d3-b325-0fa92e56c33c"/>
    <ds:schemaRef ds:uri="http://purl.org/dc/terms/"/>
    <ds:schemaRef ds:uri="8fe6c792-367d-4e8c-9960-a8ad9ca1c4d8"/>
    <ds:schemaRef ds:uri="http://www.w3.org/XML/1998/namespace"/>
  </ds:schemaRefs>
</ds:datastoreItem>
</file>

<file path=customXml/itemProps3.xml><?xml version="1.0" encoding="utf-8"?>
<ds:datastoreItem xmlns:ds="http://schemas.openxmlformats.org/officeDocument/2006/customXml" ds:itemID="{A638519C-2B16-437B-957B-9CA25404C0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Invulinstructie</vt:lpstr>
      <vt:lpstr>Totaalblad</vt:lpstr>
      <vt:lpstr>Beesel</vt:lpstr>
      <vt:lpstr>Bergen</vt:lpstr>
      <vt:lpstr>Gennep</vt:lpstr>
      <vt:lpstr>Horst aan de Maas</vt:lpstr>
      <vt:lpstr>Peel en Maas</vt:lpstr>
      <vt:lpstr>Venlo</vt:lpstr>
      <vt:lpstr>Venray</vt:lpstr>
      <vt:lpstr>PBI</vt:lpstr>
      <vt:lpstr>Eenheden</vt:lpstr>
      <vt:lpstr>Invulinstructie!Afdrukbereik</vt:lpstr>
      <vt:lpstr>Totaalblad!Afdrukbereik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Jolien Mestrom</dc:creator>
  <cp:lastModifiedBy>Dion Reijnders</cp:lastModifiedBy>
  <cp:lastPrinted>2018-01-22T17:13:08Z</cp:lastPrinted>
  <dcterms:created xsi:type="dcterms:W3CDTF">2018-01-18T10:10:58Z</dcterms:created>
  <dcterms:modified xsi:type="dcterms:W3CDTF">2024-11-14T09:13:11Z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0x0101008BD292C828DABF49B863D57304BFAA68</vt:lpwstr>
  </property>
  <property fmtid="{D5CDD505-2E9C-101B-9397-08002B2CF9AE}" pid="3" name="MediaServiceImageTags">
    <vt:lpwstr/>
  </property>
  <property fmtid="{D5CDD505-2E9C-101B-9397-08002B2CF9AE}" pid="4" name="Order">
    <vt:r8>16802400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